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TE\Site_novo\custos\Ago_2017\"/>
    </mc:Choice>
  </mc:AlternateContent>
  <bookViews>
    <workbookView xWindow="120" yWindow="255" windowWidth="9420" windowHeight="4380"/>
  </bookViews>
  <sheets>
    <sheet name="Milho média tecnologia" sheetId="5" r:id="rId1"/>
  </sheets>
  <definedNames>
    <definedName name="_xlnm.Print_Area" localSheetId="0">'Milho média tecnologia'!$A$2:$F$46</definedName>
  </definedNames>
  <calcPr calcId="152511"/>
</workbook>
</file>

<file path=xl/calcChain.xml><?xml version="1.0" encoding="utf-8"?>
<calcChain xmlns="http://schemas.openxmlformats.org/spreadsheetml/2006/main">
  <c r="D41" i="5" l="1"/>
  <c r="D39" i="5"/>
  <c r="F9" i="5" l="1"/>
  <c r="F27" i="5"/>
  <c r="F18" i="5"/>
  <c r="F41" i="5" l="1"/>
  <c r="F29" i="5" l="1"/>
  <c r="F30" i="5"/>
  <c r="F31" i="5"/>
  <c r="F32" i="5"/>
  <c r="F28" i="5"/>
  <c r="F20" i="5"/>
  <c r="F21" i="5"/>
  <c r="F22" i="5"/>
  <c r="F23" i="5"/>
  <c r="F24" i="5"/>
  <c r="F25" i="5"/>
  <c r="F19" i="5"/>
  <c r="F10" i="5"/>
  <c r="F11" i="5"/>
  <c r="F12" i="5"/>
  <c r="F13" i="5"/>
  <c r="F14" i="5"/>
  <c r="F15" i="5"/>
  <c r="F16" i="5"/>
  <c r="F8" i="5"/>
  <c r="F39" i="5"/>
  <c r="F17" i="5" l="1"/>
  <c r="F26" i="5"/>
  <c r="F7" i="5"/>
  <c r="E40" i="5" l="1"/>
  <c r="F40" i="5" s="1"/>
  <c r="F38" i="5" s="1"/>
  <c r="E33" i="5" l="1"/>
  <c r="F33" i="5" s="1"/>
  <c r="E34" i="5" l="1"/>
  <c r="F34" i="5" s="1"/>
  <c r="E35" i="5"/>
  <c r="F35" i="5" s="1"/>
  <c r="E37" i="5" l="1"/>
  <c r="F37" i="5" s="1"/>
  <c r="F36" i="5" s="1"/>
  <c r="F42" i="5" s="1"/>
  <c r="F43" i="5" s="1"/>
  <c r="F44" i="5" l="1"/>
  <c r="F45" i="5" s="1"/>
</calcChain>
</file>

<file path=xl/sharedStrings.xml><?xml version="1.0" encoding="utf-8"?>
<sst xmlns="http://schemas.openxmlformats.org/spreadsheetml/2006/main" count="95" uniqueCount="67">
  <si>
    <t>Especificação</t>
  </si>
  <si>
    <t>Quantidade</t>
  </si>
  <si>
    <t>Semente</t>
  </si>
  <si>
    <t>kg</t>
  </si>
  <si>
    <t>dia-homem</t>
  </si>
  <si>
    <t>Colheita</t>
  </si>
  <si>
    <t>Transporte externo</t>
  </si>
  <si>
    <t>Previdência social</t>
  </si>
  <si>
    <t>l</t>
  </si>
  <si>
    <t>09-33-12</t>
  </si>
  <si>
    <r>
      <rPr>
        <b/>
        <sz val="10"/>
        <rFont val="Arial"/>
        <family val="2"/>
      </rPr>
      <t>Milho:</t>
    </r>
    <r>
      <rPr>
        <sz val="10"/>
        <rFont val="Arial"/>
        <family val="2"/>
      </rPr>
      <t xml:space="preserve"> Média utilização de tecnologia </t>
    </r>
  </si>
  <si>
    <t>Milho híbrido BT</t>
  </si>
  <si>
    <t>Inseticida - Parte aérea</t>
  </si>
  <si>
    <t>1 - INSUMOS</t>
  </si>
  <si>
    <t>Vistoria da lavoura</t>
  </si>
  <si>
    <t>saco de 60kg</t>
  </si>
  <si>
    <t>R$/ha</t>
  </si>
  <si>
    <t>R$/sc 60kg</t>
  </si>
  <si>
    <t>2 - SERVIÇOS MÃO-DE-OBRA</t>
  </si>
  <si>
    <t>3 - SERVIÇOS MECÂNICOS</t>
  </si>
  <si>
    <t xml:space="preserve">4 - DESPESAS GERAIS </t>
  </si>
  <si>
    <t>5 - ASSISTÊNCIA TÉCNICA</t>
  </si>
  <si>
    <t>6 - SEGURO DA PRODUÇÃO (PROAGRO)</t>
  </si>
  <si>
    <t>8 - DESPESAS DE COMERCIALIZAÇÃO</t>
  </si>
  <si>
    <t>1,0% de 1+2+3</t>
  </si>
  <si>
    <t>2,0% de 1+2+3+4</t>
  </si>
  <si>
    <t>Rendimento médio esperado (saco 60 kg/ha)</t>
  </si>
  <si>
    <t>7 - CUSTOS FINANCEIROS</t>
  </si>
  <si>
    <t>0% de 1+2+3+4</t>
  </si>
  <si>
    <t>COMPONENTES DO CUSTO</t>
  </si>
  <si>
    <t>hora</t>
  </si>
  <si>
    <t>%</t>
  </si>
  <si>
    <t>Juro sobre financiamento</t>
  </si>
  <si>
    <t>9 - RECEITA BRUTA</t>
  </si>
  <si>
    <t>MARGEM BRUTA</t>
  </si>
  <si>
    <t>Adubo de base</t>
  </si>
  <si>
    <t>Herbicida dessecante</t>
  </si>
  <si>
    <t>Herbicida pós emergente</t>
  </si>
  <si>
    <t>Adubo de cobertura</t>
  </si>
  <si>
    <t>Inseticida - Tratamento semente</t>
  </si>
  <si>
    <t>Tratamento semente</t>
  </si>
  <si>
    <t>Aplicação dessecante</t>
  </si>
  <si>
    <t>Plantio/adubação</t>
  </si>
  <si>
    <t>Adubação cobertura (2 aplicações)</t>
  </si>
  <si>
    <t>Aplicação herbicida</t>
  </si>
  <si>
    <t>Colheita mecânica (seviço de terceiros)</t>
  </si>
  <si>
    <t>Trator+pulverizador</t>
  </si>
  <si>
    <t>Trator+plantadeira</t>
  </si>
  <si>
    <t>Trator+distrib. ureia</t>
  </si>
  <si>
    <t>Colhetadeira média</t>
  </si>
  <si>
    <t>60.000 sementes</t>
  </si>
  <si>
    <t>Unidade de  referência</t>
  </si>
  <si>
    <t>Valor unitário (R$)</t>
  </si>
  <si>
    <t>Valor total (R$)</t>
  </si>
  <si>
    <t>CUSTO OPERACIONAL DIRETO (Custo variável)</t>
  </si>
  <si>
    <t>2,3% da receita bruta</t>
  </si>
  <si>
    <t>Fonte: Epagri-Cepa.</t>
  </si>
  <si>
    <t>Sistema de cultivo: Plantio direto e semente transgênica.</t>
  </si>
  <si>
    <t>Uréia</t>
  </si>
  <si>
    <t>Calcário</t>
  </si>
  <si>
    <t>t</t>
  </si>
  <si>
    <t>Aplicação de calcário</t>
  </si>
  <si>
    <t>Trator+distrib. calcário</t>
  </si>
  <si>
    <t>1 aplic cada 4 anos</t>
  </si>
  <si>
    <t>1 ano</t>
  </si>
  <si>
    <t>5,5% ao ano</t>
  </si>
  <si>
    <t>CUSTO DIRETO DE PRODUÇÃO POR HECTARE DE CULTIVO: Safra 2016/17 - Agosto/2017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</si>
</sst>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14">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8"/>
      <name val="Arial MT"/>
    </font>
    <font>
      <b/>
      <sz val="8"/>
      <name val="Arial MT"/>
    </font>
    <font>
      <b/>
      <sz val="16"/>
      <name val="Arial"/>
      <family val="2"/>
    </font>
    <font>
      <b/>
      <sz val="10"/>
      <color theme="1"/>
      <name val="Arial"/>
      <family val="2"/>
    </font>
  </fonts>
  <fills count="3">
    <fill>
      <patternFill patternType="none"/>
    </fill>
    <fill>
      <patternFill patternType="gray125"/>
    </fill>
    <fill>
      <patternFill patternType="solid">
        <fgColor rgb="FFE7F6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7" fillId="0" borderId="0" applyFont="0" applyFill="0" applyBorder="0" applyAlignment="0" applyProtection="0"/>
  </cellStyleXfs>
  <cellXfs count="53">
    <xf numFmtId="0" fontId="0" fillId="0" borderId="0" xfId="0"/>
    <xf numFmtId="0" fontId="10" fillId="0" borderId="0" xfId="0" applyFont="1"/>
    <xf numFmtId="0" fontId="10" fillId="0" borderId="0" xfId="0" applyFont="1" applyAlignment="1">
      <alignment horizontal="left"/>
    </xf>
    <xf numFmtId="0" fontId="11" fillId="0" borderId="0" xfId="0" applyFont="1" applyAlignment="1">
      <alignment horizontal="left"/>
    </xf>
    <xf numFmtId="0" fontId="11" fillId="0" borderId="0" xfId="0" applyFont="1" applyBorder="1" applyAlignment="1">
      <alignment horizontal="left"/>
    </xf>
    <xf numFmtId="0" fontId="9" fillId="0" borderId="0" xfId="0" applyFont="1"/>
    <xf numFmtId="0" fontId="0" fillId="0" borderId="1" xfId="0" applyFill="1" applyBorder="1" applyAlignment="1">
      <alignment vertical="center"/>
    </xf>
    <xf numFmtId="0" fontId="9" fillId="0" borderId="1" xfId="0" applyFont="1" applyFill="1" applyBorder="1" applyAlignment="1">
      <alignment vertical="center"/>
    </xf>
    <xf numFmtId="2" fontId="0" fillId="0" borderId="1" xfId="0" applyNumberFormat="1" applyFill="1" applyBorder="1" applyAlignment="1">
      <alignment vertical="center"/>
    </xf>
    <xf numFmtId="0" fontId="9" fillId="0" borderId="1" xfId="0" applyFont="1" applyFill="1" applyBorder="1" applyAlignment="1">
      <alignment horizontal="center" vertical="center"/>
    </xf>
    <xf numFmtId="0" fontId="6" fillId="0" borderId="1" xfId="0" applyFont="1" applyFill="1" applyBorder="1" applyAlignment="1">
      <alignment vertical="center"/>
    </xf>
    <xf numFmtId="2" fontId="6" fillId="0" borderId="1" xfId="0" applyNumberFormat="1" applyFont="1" applyFill="1" applyBorder="1" applyAlignment="1">
      <alignment vertical="center"/>
    </xf>
    <xf numFmtId="2" fontId="5" fillId="0" borderId="1" xfId="0" applyNumberFormat="1" applyFont="1" applyFill="1" applyBorder="1" applyAlignment="1">
      <alignment vertical="center"/>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2" fontId="3" fillId="0" borderId="1" xfId="0" applyNumberFormat="1" applyFont="1" applyFill="1" applyBorder="1" applyAlignment="1">
      <alignment vertical="center"/>
    </xf>
    <xf numFmtId="2" fontId="2" fillId="0" borderId="1" xfId="0" applyNumberFormat="1" applyFont="1" applyFill="1" applyBorder="1" applyAlignment="1">
      <alignment vertical="center"/>
    </xf>
    <xf numFmtId="0" fontId="2" fillId="0" borderId="1" xfId="0" applyFont="1" applyFill="1" applyBorder="1" applyAlignment="1">
      <alignment vertical="center"/>
    </xf>
    <xf numFmtId="0" fontId="9" fillId="0" borderId="1" xfId="0" applyFont="1" applyFill="1" applyBorder="1" applyAlignment="1">
      <alignment horizontal="left" vertical="center"/>
    </xf>
    <xf numFmtId="164" fontId="0" fillId="0" borderId="1" xfId="1" applyFont="1" applyFill="1" applyBorder="1" applyAlignment="1">
      <alignment vertical="center"/>
    </xf>
    <xf numFmtId="0" fontId="1" fillId="0" borderId="1" xfId="0" applyFont="1" applyFill="1" applyBorder="1" applyAlignment="1">
      <alignment vertical="center"/>
    </xf>
    <xf numFmtId="10" fontId="1" fillId="0" borderId="1" xfId="0" applyNumberFormat="1" applyFont="1" applyFill="1" applyBorder="1" applyAlignment="1">
      <alignment vertical="center"/>
    </xf>
    <xf numFmtId="2" fontId="1" fillId="0" borderId="1" xfId="0" applyNumberFormat="1" applyFont="1" applyFill="1" applyBorder="1" applyAlignment="1">
      <alignment vertical="center"/>
    </xf>
    <xf numFmtId="0" fontId="7" fillId="0" borderId="0" xfId="0" applyFont="1" applyAlignment="1">
      <alignment horizontal="center"/>
    </xf>
    <xf numFmtId="0" fontId="7" fillId="0" borderId="0" xfId="0" applyFont="1"/>
    <xf numFmtId="0" fontId="7" fillId="0" borderId="1" xfId="0" applyFont="1" applyFill="1" applyBorder="1" applyAlignment="1">
      <alignment vertical="center"/>
    </xf>
    <xf numFmtId="2" fontId="7" fillId="0" borderId="1" xfId="0" applyNumberFormat="1" applyFont="1" applyFill="1" applyBorder="1" applyAlignment="1">
      <alignment vertical="center"/>
    </xf>
    <xf numFmtId="0" fontId="7" fillId="0" borderId="1" xfId="0" applyFont="1" applyFill="1" applyBorder="1" applyAlignment="1">
      <alignment horizontal="center" vertical="center"/>
    </xf>
    <xf numFmtId="164" fontId="7" fillId="0" borderId="1" xfId="1" applyFont="1" applyFill="1" applyBorder="1" applyAlignment="1">
      <alignment vertical="center"/>
    </xf>
    <xf numFmtId="0" fontId="13" fillId="0" borderId="0" xfId="0" applyFont="1" applyFill="1" applyBorder="1" applyAlignment="1">
      <alignment horizontal="center" vertical="center"/>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4" fontId="8" fillId="2" borderId="1" xfId="1" applyFont="1" applyFill="1" applyBorder="1" applyAlignment="1">
      <alignment vertical="center"/>
    </xf>
    <xf numFmtId="0" fontId="0" fillId="2" borderId="1" xfId="0" applyFill="1" applyBorder="1" applyAlignment="1">
      <alignment vertical="center"/>
    </xf>
    <xf numFmtId="2" fontId="8" fillId="2" borderId="1" xfId="0" applyNumberFormat="1" applyFont="1" applyFill="1" applyBorder="1" applyAlignment="1">
      <alignment vertical="center"/>
    </xf>
    <xf numFmtId="0" fontId="9" fillId="2" borderId="1" xfId="0" applyFont="1" applyFill="1" applyBorder="1" applyAlignment="1">
      <alignment vertical="center"/>
    </xf>
    <xf numFmtId="165" fontId="0" fillId="2" borderId="1" xfId="0" applyNumberFormat="1" applyFill="1" applyBorder="1" applyAlignment="1">
      <alignment vertical="center"/>
    </xf>
    <xf numFmtId="2" fontId="9" fillId="2" borderId="1" xfId="0" applyNumberFormat="1" applyFont="1" applyFill="1" applyBorder="1" applyAlignment="1">
      <alignment vertical="center"/>
    </xf>
    <xf numFmtId="0" fontId="2" fillId="2" borderId="1" xfId="0" applyFont="1" applyFill="1" applyBorder="1" applyAlignment="1">
      <alignment vertical="center"/>
    </xf>
    <xf numFmtId="165" fontId="4" fillId="2" borderId="1" xfId="0" applyNumberFormat="1" applyFont="1" applyFill="1" applyBorder="1" applyAlignment="1">
      <alignment vertical="center"/>
    </xf>
    <xf numFmtId="2" fontId="0" fillId="2" borderId="1" xfId="0" applyNumberFormat="1" applyFill="1" applyBorder="1" applyAlignment="1">
      <alignment vertical="center"/>
    </xf>
    <xf numFmtId="0" fontId="9" fillId="2" borderId="1" xfId="0" applyFont="1" applyFill="1" applyBorder="1" applyAlignment="1">
      <alignment horizontal="center" vertical="center"/>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2" fontId="8"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xf>
    <xf numFmtId="3" fontId="0" fillId="0" borderId="0" xfId="0" applyNumberFormat="1" applyFill="1" applyBorder="1" applyAlignment="1">
      <alignment horizontal="center"/>
    </xf>
    <xf numFmtId="0" fontId="12" fillId="0" borderId="0" xfId="0" applyFont="1" applyFill="1" applyBorder="1" applyAlignment="1">
      <alignment horizontal="left" vertical="center"/>
    </xf>
    <xf numFmtId="0" fontId="9" fillId="0" borderId="0" xfId="0" applyFont="1" applyFill="1" applyBorder="1" applyAlignment="1">
      <alignment horizontal="left" vertical="center"/>
    </xf>
  </cellXfs>
  <cellStyles count="2">
    <cellStyle name="Normal" xfId="0" builtinId="0"/>
    <cellStyle name="Vírgula" xfId="1" builtinId="3"/>
  </cellStyles>
  <dxfs count="0"/>
  <tableStyles count="0" defaultTableStyle="TableStyleMedium2" defaultPivotStyle="PivotStyleLight16"/>
  <colors>
    <mruColors>
      <color rgb="FFE7F6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6616</xdr:rowOff>
    </xdr:from>
    <xdr:to>
      <xdr:col>6</xdr:col>
      <xdr:colOff>23812</xdr:colOff>
      <xdr:row>72</xdr:row>
      <xdr:rowOff>71437</xdr:rowOff>
    </xdr:to>
    <xdr:sp macro="" textlink="">
      <xdr:nvSpPr>
        <xdr:cNvPr id="2" name="CaixaDeTexto 1"/>
        <xdr:cNvSpPr txBox="1"/>
      </xdr:nvSpPr>
      <xdr:spPr>
        <a:xfrm>
          <a:off x="0" y="9007741"/>
          <a:ext cx="8024812" cy="4033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1200" b="1" i="0" u="none" strike="noStrike" kern="0" cap="none" spc="0" normalizeH="0" baseline="0" noProof="0">
              <a:ln>
                <a:noFill/>
              </a:ln>
              <a:solidFill>
                <a:prstClr val="black"/>
              </a:solidFill>
              <a:effectLst/>
              <a:uLnTx/>
              <a:uFillTx/>
              <a:latin typeface="Arial" pitchFamily="34" charset="0"/>
              <a:ea typeface="+mn-ea"/>
              <a:cs typeface="Arial" pitchFamily="34" charset="0"/>
            </a:rPr>
            <a:t>Nota:</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de produção direto do milho foi calculado com base nos preços médios dos insumos e fatores de produção, registrados no levantamento de preços efetuado pelo Epagri-Cepa.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de todos os componentes e seus respectivos coeficientes técnicos,  adotados  no sistema de produção, desde a implantação da lavoura até a entrega da produção no armazém do comprador.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da hora máquina e os implementos são calculados  separadamente e o valor é aplicado diretamente no item de custo. O detalhamento dos custos das máquinas e implementos podem ser obtidos, no link: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http://www.epagri.sc.gov.br/?page_id=2696.</a:t>
          </a:r>
          <a:b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br>
          <a:endPar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200" b="0" i="0" u="none" strike="noStrike" kern="0" cap="none" spc="0" normalizeH="0" baseline="0" noProof="0">
              <a:ln>
                <a:noFill/>
              </a:ln>
              <a:solidFill>
                <a:prstClr val="black"/>
              </a:solidFill>
              <a:effectLst/>
              <a:uLnTx/>
              <a:uFillTx/>
              <a:latin typeface="Arial" pitchFamily="34" charset="0"/>
              <a:ea typeface="+mn-ea"/>
              <a:cs typeface="Arial" pitchFamily="34" charset="0"/>
            </a:rPr>
            <a:t>O principal resultado apresentado pela planilha de cálculo é a margem bruta, que é a diferença entre a receita bruta e o custeio direto. Não são considerados os gastos indiretos: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editAs="oneCell">
    <xdr:from>
      <xdr:col>0</xdr:col>
      <xdr:colOff>1</xdr:colOff>
      <xdr:row>0</xdr:row>
      <xdr:rowOff>0</xdr:rowOff>
    </xdr:from>
    <xdr:to>
      <xdr:col>0</xdr:col>
      <xdr:colOff>1885950</xdr:colOff>
      <xdr:row>1</xdr:row>
      <xdr:rowOff>9525</xdr:rowOff>
    </xdr:to>
    <xdr:pic>
      <xdr:nvPicPr>
        <xdr:cNvPr id="3"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885949" cy="5048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tabSelected="1" zoomScaleNormal="100" workbookViewId="0">
      <selection activeCell="A6" sqref="A6"/>
    </sheetView>
  </sheetViews>
  <sheetFormatPr defaultRowHeight="12.75"/>
  <cols>
    <col min="1" max="1" width="45.7109375" bestFit="1" customWidth="1"/>
    <col min="2" max="2" width="19.85546875" bestFit="1" customWidth="1"/>
    <col min="3" max="3" width="15.5703125" bestFit="1" customWidth="1"/>
    <col min="4" max="4" width="11.5703125" bestFit="1" customWidth="1"/>
    <col min="5" max="5" width="13.5703125" bestFit="1" customWidth="1"/>
    <col min="6" max="6" width="13.7109375" customWidth="1"/>
  </cols>
  <sheetData>
    <row r="1" spans="1:6" ht="39" customHeight="1">
      <c r="A1" s="51"/>
      <c r="B1" s="51"/>
      <c r="C1" s="51"/>
      <c r="D1" s="51"/>
      <c r="E1" s="51"/>
      <c r="F1" s="51"/>
    </row>
    <row r="2" spans="1:6" ht="22.5" customHeight="1">
      <c r="A2" s="49" t="s">
        <v>66</v>
      </c>
      <c r="B2" s="49"/>
      <c r="C2" s="49"/>
      <c r="D2" s="49"/>
      <c r="E2" s="49"/>
      <c r="F2" s="49"/>
    </row>
    <row r="3" spans="1:6">
      <c r="A3" s="52" t="s">
        <v>10</v>
      </c>
      <c r="B3" s="52"/>
      <c r="C3" s="52"/>
      <c r="D3" s="52"/>
      <c r="E3" s="52"/>
      <c r="F3" s="52"/>
    </row>
    <row r="4" spans="1:6">
      <c r="A4" s="49" t="s">
        <v>57</v>
      </c>
      <c r="B4" s="49"/>
      <c r="C4" s="49"/>
      <c r="D4" s="49"/>
      <c r="E4" s="49"/>
      <c r="F4" s="49"/>
    </row>
    <row r="5" spans="1:6">
      <c r="A5" s="49" t="s">
        <v>26</v>
      </c>
      <c r="B5" s="49"/>
      <c r="C5" s="49"/>
      <c r="D5" s="29">
        <v>150</v>
      </c>
      <c r="E5" s="50"/>
      <c r="F5" s="50"/>
    </row>
    <row r="6" spans="1:6" ht="33.75" customHeight="1">
      <c r="A6" s="30" t="s">
        <v>29</v>
      </c>
      <c r="B6" s="31" t="s">
        <v>0</v>
      </c>
      <c r="C6" s="32" t="s">
        <v>51</v>
      </c>
      <c r="D6" s="31" t="s">
        <v>1</v>
      </c>
      <c r="E6" s="32" t="s">
        <v>52</v>
      </c>
      <c r="F6" s="32" t="s">
        <v>53</v>
      </c>
    </row>
    <row r="7" spans="1:6" ht="15" customHeight="1">
      <c r="A7" s="30" t="s">
        <v>13</v>
      </c>
      <c r="B7" s="30"/>
      <c r="C7" s="30"/>
      <c r="D7" s="30"/>
      <c r="E7" s="30"/>
      <c r="F7" s="33">
        <f>SUM(F8:F16)</f>
        <v>1860.4880000000001</v>
      </c>
    </row>
    <row r="8" spans="1:6" ht="14.1" customHeight="1">
      <c r="A8" s="6" t="s">
        <v>2</v>
      </c>
      <c r="B8" s="7" t="s">
        <v>11</v>
      </c>
      <c r="C8" s="9" t="s">
        <v>50</v>
      </c>
      <c r="D8" s="12">
        <v>1.2</v>
      </c>
      <c r="E8" s="12">
        <v>550.95000000000005</v>
      </c>
      <c r="F8" s="19">
        <f>D8*E8</f>
        <v>661.14</v>
      </c>
    </row>
    <row r="9" spans="1:6" ht="14.1" customHeight="1">
      <c r="A9" s="6" t="s">
        <v>59</v>
      </c>
      <c r="B9" s="7" t="s">
        <v>63</v>
      </c>
      <c r="C9" s="9" t="s">
        <v>60</v>
      </c>
      <c r="D9" s="11">
        <v>2</v>
      </c>
      <c r="E9" s="8">
        <v>127.95</v>
      </c>
      <c r="F9" s="19">
        <f>D9*E9/4</f>
        <v>63.975000000000001</v>
      </c>
    </row>
    <row r="10" spans="1:6" ht="14.1" customHeight="1">
      <c r="A10" s="7" t="s">
        <v>35</v>
      </c>
      <c r="B10" s="6" t="s">
        <v>9</v>
      </c>
      <c r="C10" s="14" t="s">
        <v>3</v>
      </c>
      <c r="D10" s="22">
        <v>300</v>
      </c>
      <c r="E10" s="12">
        <v>1.4</v>
      </c>
      <c r="F10" s="19">
        <f t="shared" ref="F10:F16" si="0">D10*E10</f>
        <v>420</v>
      </c>
    </row>
    <row r="11" spans="1:6" ht="14.1" customHeight="1">
      <c r="A11" s="7" t="s">
        <v>36</v>
      </c>
      <c r="B11" s="6"/>
      <c r="C11" s="14" t="s">
        <v>3</v>
      </c>
      <c r="D11" s="12">
        <v>1.5</v>
      </c>
      <c r="E11" s="12">
        <v>24</v>
      </c>
      <c r="F11" s="19">
        <f t="shared" si="0"/>
        <v>36</v>
      </c>
    </row>
    <row r="12" spans="1:6" ht="14.1" customHeight="1">
      <c r="A12" s="18" t="s">
        <v>37</v>
      </c>
      <c r="B12" s="6"/>
      <c r="C12" s="14" t="s">
        <v>8</v>
      </c>
      <c r="D12" s="12">
        <v>0.25</v>
      </c>
      <c r="E12" s="12">
        <v>379.92</v>
      </c>
      <c r="F12" s="19">
        <f t="shared" si="0"/>
        <v>94.98</v>
      </c>
    </row>
    <row r="13" spans="1:6" ht="14.1" customHeight="1">
      <c r="A13" s="7" t="s">
        <v>37</v>
      </c>
      <c r="B13" s="7"/>
      <c r="C13" s="14" t="s">
        <v>8</v>
      </c>
      <c r="D13" s="12">
        <v>4</v>
      </c>
      <c r="E13" s="15">
        <v>18.41</v>
      </c>
      <c r="F13" s="19">
        <f t="shared" si="0"/>
        <v>73.64</v>
      </c>
    </row>
    <row r="14" spans="1:6" ht="14.1" customHeight="1">
      <c r="A14" s="7" t="s">
        <v>38</v>
      </c>
      <c r="B14" s="7" t="s">
        <v>58</v>
      </c>
      <c r="C14" s="14" t="s">
        <v>3</v>
      </c>
      <c r="D14" s="12">
        <v>300</v>
      </c>
      <c r="E14" s="12">
        <v>1.17</v>
      </c>
      <c r="F14" s="19">
        <f t="shared" si="0"/>
        <v>351</v>
      </c>
    </row>
    <row r="15" spans="1:6" ht="14.1" customHeight="1">
      <c r="A15" s="7" t="s">
        <v>39</v>
      </c>
      <c r="B15" s="6"/>
      <c r="C15" s="14" t="s">
        <v>8</v>
      </c>
      <c r="D15" s="12">
        <v>0.3</v>
      </c>
      <c r="E15" s="16">
        <v>447.45</v>
      </c>
      <c r="F15" s="19">
        <f t="shared" si="0"/>
        <v>134.23499999999999</v>
      </c>
    </row>
    <row r="16" spans="1:6" ht="14.1" customHeight="1">
      <c r="A16" s="6" t="s">
        <v>12</v>
      </c>
      <c r="B16" s="6"/>
      <c r="C16" s="14" t="s">
        <v>8</v>
      </c>
      <c r="D16" s="12">
        <v>0.3</v>
      </c>
      <c r="E16" s="16">
        <v>85.06</v>
      </c>
      <c r="F16" s="19">
        <f t="shared" si="0"/>
        <v>25.518000000000001</v>
      </c>
    </row>
    <row r="17" spans="1:6" ht="14.1" customHeight="1">
      <c r="A17" s="30" t="s">
        <v>18</v>
      </c>
      <c r="B17" s="30"/>
      <c r="C17" s="31"/>
      <c r="D17" s="30"/>
      <c r="E17" s="34"/>
      <c r="F17" s="33">
        <f>SUM(F18:F25)</f>
        <v>142.87475000000001</v>
      </c>
    </row>
    <row r="18" spans="1:6" ht="14.1" customHeight="1">
      <c r="A18" s="7" t="s">
        <v>61</v>
      </c>
      <c r="B18" s="7"/>
      <c r="C18" s="14" t="s">
        <v>4</v>
      </c>
      <c r="D18" s="8">
        <v>0.3</v>
      </c>
      <c r="E18" s="8">
        <v>107.83</v>
      </c>
      <c r="F18" s="19">
        <f>D18*E18/4</f>
        <v>8.0872499999999992</v>
      </c>
    </row>
    <row r="19" spans="1:6" ht="14.1" customHeight="1">
      <c r="A19" s="7" t="s">
        <v>40</v>
      </c>
      <c r="B19" s="9"/>
      <c r="C19" s="14" t="s">
        <v>4</v>
      </c>
      <c r="D19" s="8">
        <v>0.05</v>
      </c>
      <c r="E19" s="8">
        <v>107.83</v>
      </c>
      <c r="F19" s="19">
        <f>D19*E19</f>
        <v>5.3915000000000006</v>
      </c>
    </row>
    <row r="20" spans="1:6" ht="14.1" customHeight="1">
      <c r="A20" s="7" t="s">
        <v>41</v>
      </c>
      <c r="B20" s="9"/>
      <c r="C20" s="14" t="s">
        <v>4</v>
      </c>
      <c r="D20" s="8">
        <v>0.1</v>
      </c>
      <c r="E20" s="8">
        <v>107.83</v>
      </c>
      <c r="F20" s="19">
        <f t="shared" ref="F20:F25" si="1">D20*E20</f>
        <v>10.783000000000001</v>
      </c>
    </row>
    <row r="21" spans="1:6" ht="14.1" customHeight="1">
      <c r="A21" s="7" t="s">
        <v>42</v>
      </c>
      <c r="B21" s="9"/>
      <c r="C21" s="14" t="s">
        <v>4</v>
      </c>
      <c r="D21" s="8">
        <v>0.2</v>
      </c>
      <c r="E21" s="8">
        <v>107.83</v>
      </c>
      <c r="F21" s="19">
        <f t="shared" si="1"/>
        <v>21.566000000000003</v>
      </c>
    </row>
    <row r="22" spans="1:6" ht="14.1" customHeight="1">
      <c r="A22" s="17" t="s">
        <v>14</v>
      </c>
      <c r="B22" s="13"/>
      <c r="C22" s="13" t="s">
        <v>4</v>
      </c>
      <c r="D22" s="12">
        <v>0.5</v>
      </c>
      <c r="E22" s="8">
        <v>107.83</v>
      </c>
      <c r="F22" s="19">
        <f t="shared" si="1"/>
        <v>53.914999999999999</v>
      </c>
    </row>
    <row r="23" spans="1:6" ht="14.1" customHeight="1">
      <c r="A23" s="17" t="s">
        <v>43</v>
      </c>
      <c r="B23" s="13"/>
      <c r="C23" s="13" t="s">
        <v>4</v>
      </c>
      <c r="D23" s="12">
        <v>0.1</v>
      </c>
      <c r="E23" s="8">
        <v>107.83</v>
      </c>
      <c r="F23" s="19">
        <f t="shared" si="1"/>
        <v>10.783000000000001</v>
      </c>
    </row>
    <row r="24" spans="1:6" ht="14.1" customHeight="1">
      <c r="A24" s="7" t="s">
        <v>44</v>
      </c>
      <c r="B24" s="9"/>
      <c r="C24" s="14" t="s">
        <v>4</v>
      </c>
      <c r="D24" s="8">
        <v>0.1</v>
      </c>
      <c r="E24" s="8">
        <v>107.83</v>
      </c>
      <c r="F24" s="19">
        <f t="shared" si="1"/>
        <v>10.783000000000001</v>
      </c>
    </row>
    <row r="25" spans="1:6" ht="14.1" customHeight="1">
      <c r="A25" s="6" t="s">
        <v>5</v>
      </c>
      <c r="B25" s="9"/>
      <c r="C25" s="14" t="s">
        <v>4</v>
      </c>
      <c r="D25" s="8">
        <v>0.2</v>
      </c>
      <c r="E25" s="8">
        <v>107.83</v>
      </c>
      <c r="F25" s="19">
        <f t="shared" si="1"/>
        <v>21.566000000000003</v>
      </c>
    </row>
    <row r="26" spans="1:6" ht="14.1" customHeight="1">
      <c r="A26" s="30" t="s">
        <v>19</v>
      </c>
      <c r="B26" s="30"/>
      <c r="C26" s="31"/>
      <c r="D26" s="35"/>
      <c r="E26" s="34"/>
      <c r="F26" s="33">
        <f>SUM(F27:F32)</f>
        <v>605.26200000000006</v>
      </c>
    </row>
    <row r="27" spans="1:6" s="24" customFormat="1" ht="14.1" customHeight="1">
      <c r="A27" s="25" t="s">
        <v>61</v>
      </c>
      <c r="B27" s="25" t="s">
        <v>62</v>
      </c>
      <c r="C27" s="27" t="s">
        <v>30</v>
      </c>
      <c r="D27" s="26">
        <v>0.6</v>
      </c>
      <c r="E27" s="25">
        <v>90.36</v>
      </c>
      <c r="F27" s="28">
        <f>D27*E27/4</f>
        <v>13.554</v>
      </c>
    </row>
    <row r="28" spans="1:6" s="24" customFormat="1" ht="14.1" customHeight="1">
      <c r="A28" s="25" t="s">
        <v>41</v>
      </c>
      <c r="B28" s="25" t="s">
        <v>46</v>
      </c>
      <c r="C28" s="27" t="s">
        <v>30</v>
      </c>
      <c r="D28" s="26">
        <v>0.6</v>
      </c>
      <c r="E28" s="26">
        <v>94.19</v>
      </c>
      <c r="F28" s="28">
        <f>D28*E28</f>
        <v>56.513999999999996</v>
      </c>
    </row>
    <row r="29" spans="1:6" s="24" customFormat="1" ht="14.1" customHeight="1">
      <c r="A29" s="25" t="s">
        <v>42</v>
      </c>
      <c r="B29" s="25" t="s">
        <v>47</v>
      </c>
      <c r="C29" s="27" t="s">
        <v>30</v>
      </c>
      <c r="D29" s="26">
        <v>1</v>
      </c>
      <c r="E29" s="26">
        <v>115.98</v>
      </c>
      <c r="F29" s="28">
        <f t="shared" ref="F29:F32" si="2">D29*E29</f>
        <v>115.98</v>
      </c>
    </row>
    <row r="30" spans="1:6" s="24" customFormat="1" ht="14.1" customHeight="1">
      <c r="A30" s="25" t="s">
        <v>44</v>
      </c>
      <c r="B30" s="25" t="s">
        <v>46</v>
      </c>
      <c r="C30" s="27" t="s">
        <v>30</v>
      </c>
      <c r="D30" s="26">
        <v>0.6</v>
      </c>
      <c r="E30" s="26">
        <v>94.19</v>
      </c>
      <c r="F30" s="28">
        <f t="shared" si="2"/>
        <v>56.513999999999996</v>
      </c>
    </row>
    <row r="31" spans="1:6" s="24" customFormat="1" ht="14.1" customHeight="1">
      <c r="A31" s="25" t="s">
        <v>43</v>
      </c>
      <c r="B31" s="25" t="s">
        <v>48</v>
      </c>
      <c r="C31" s="27" t="s">
        <v>30</v>
      </c>
      <c r="D31" s="26">
        <v>1.2</v>
      </c>
      <c r="E31" s="26">
        <v>68</v>
      </c>
      <c r="F31" s="28">
        <f t="shared" si="2"/>
        <v>81.599999999999994</v>
      </c>
    </row>
    <row r="32" spans="1:6" s="24" customFormat="1" ht="14.1" customHeight="1">
      <c r="A32" s="25" t="s">
        <v>45</v>
      </c>
      <c r="B32" s="25" t="s">
        <v>49</v>
      </c>
      <c r="C32" s="27" t="s">
        <v>30</v>
      </c>
      <c r="D32" s="26">
        <v>1</v>
      </c>
      <c r="E32" s="26">
        <v>281.10000000000002</v>
      </c>
      <c r="F32" s="28">
        <f t="shared" si="2"/>
        <v>281.10000000000002</v>
      </c>
    </row>
    <row r="33" spans="1:6" ht="14.1" customHeight="1">
      <c r="A33" s="30" t="s">
        <v>20</v>
      </c>
      <c r="B33" s="36" t="s">
        <v>24</v>
      </c>
      <c r="C33" s="31"/>
      <c r="D33" s="37">
        <v>0.01</v>
      </c>
      <c r="E33" s="38">
        <f>F7+F17+F26</f>
        <v>2608.6247499999999</v>
      </c>
      <c r="F33" s="33">
        <f>D33*E33</f>
        <v>26.086247499999999</v>
      </c>
    </row>
    <row r="34" spans="1:6" ht="14.1" customHeight="1">
      <c r="A34" s="30" t="s">
        <v>21</v>
      </c>
      <c r="B34" s="39" t="s">
        <v>28</v>
      </c>
      <c r="C34" s="31"/>
      <c r="D34" s="37">
        <v>0</v>
      </c>
      <c r="E34" s="38">
        <f>F7+F17+F26+F33</f>
        <v>2634.7109974999998</v>
      </c>
      <c r="F34" s="33">
        <f>D34*E34</f>
        <v>0</v>
      </c>
    </row>
    <row r="35" spans="1:6" ht="14.1" customHeight="1">
      <c r="A35" s="30" t="s">
        <v>22</v>
      </c>
      <c r="B35" s="36" t="s">
        <v>25</v>
      </c>
      <c r="C35" s="31"/>
      <c r="D35" s="40">
        <v>0.02</v>
      </c>
      <c r="E35" s="41">
        <f>F7+F17+F26+F33</f>
        <v>2634.7109974999998</v>
      </c>
      <c r="F35" s="33">
        <f>D35*E35</f>
        <v>52.694219949999997</v>
      </c>
    </row>
    <row r="36" spans="1:6" ht="14.1" customHeight="1">
      <c r="A36" s="30" t="s">
        <v>27</v>
      </c>
      <c r="B36" s="36"/>
      <c r="C36" s="42"/>
      <c r="D36" s="30"/>
      <c r="E36" s="34"/>
      <c r="F36" s="33">
        <f>SUM(F37:F37)</f>
        <v>62.616541566584999</v>
      </c>
    </row>
    <row r="37" spans="1:6" ht="14.1" customHeight="1">
      <c r="A37" s="6" t="s">
        <v>32</v>
      </c>
      <c r="B37" s="20" t="s">
        <v>65</v>
      </c>
      <c r="C37" s="23" t="s">
        <v>64</v>
      </c>
      <c r="D37" s="21">
        <v>2.3300000000000001E-2</v>
      </c>
      <c r="E37" s="8">
        <f>F7+F17+F26+F33+F34+F35</f>
        <v>2687.4052174499998</v>
      </c>
      <c r="F37" s="19">
        <f>D37*E37</f>
        <v>62.616541566584999</v>
      </c>
    </row>
    <row r="38" spans="1:6" ht="14.1" customHeight="1">
      <c r="A38" s="30" t="s">
        <v>23</v>
      </c>
      <c r="B38" s="30"/>
      <c r="C38" s="31"/>
      <c r="D38" s="30"/>
      <c r="E38" s="30"/>
      <c r="F38" s="33">
        <f>F39+F40</f>
        <v>472.07100000000003</v>
      </c>
    </row>
    <row r="39" spans="1:6" ht="14.1" customHeight="1">
      <c r="A39" s="6" t="s">
        <v>6</v>
      </c>
      <c r="B39" s="10"/>
      <c r="C39" s="14" t="s">
        <v>15</v>
      </c>
      <c r="D39" s="20">
        <f>D5</f>
        <v>150</v>
      </c>
      <c r="E39" s="25">
        <v>2.66</v>
      </c>
      <c r="F39" s="19">
        <f>D39*E39</f>
        <v>399</v>
      </c>
    </row>
    <row r="40" spans="1:6" ht="14.1" customHeight="1">
      <c r="A40" s="6" t="s">
        <v>7</v>
      </c>
      <c r="B40" s="7" t="s">
        <v>55</v>
      </c>
      <c r="C40" s="9"/>
      <c r="D40" s="6">
        <v>2.3E-2</v>
      </c>
      <c r="E40" s="8">
        <f>F41</f>
        <v>3177</v>
      </c>
      <c r="F40" s="19">
        <f>D40*E40</f>
        <v>73.070999999999998</v>
      </c>
    </row>
    <row r="41" spans="1:6" s="24" customFormat="1" ht="14.1" customHeight="1">
      <c r="A41" s="30" t="s">
        <v>33</v>
      </c>
      <c r="B41" s="43"/>
      <c r="C41" s="44" t="s">
        <v>16</v>
      </c>
      <c r="D41" s="43">
        <f>D5</f>
        <v>150</v>
      </c>
      <c r="E41" s="43">
        <v>21.18</v>
      </c>
      <c r="F41" s="33">
        <f>D41*E41</f>
        <v>3177</v>
      </c>
    </row>
    <row r="42" spans="1:6" ht="14.1" customHeight="1">
      <c r="A42" s="30" t="s">
        <v>54</v>
      </c>
      <c r="B42" s="36" t="s">
        <v>16</v>
      </c>
      <c r="C42" s="45"/>
      <c r="D42" s="34"/>
      <c r="E42" s="34"/>
      <c r="F42" s="33">
        <f>F7+F17+F26+F33+F34+F35+F36+F38</f>
        <v>3222.0927590165848</v>
      </c>
    </row>
    <row r="43" spans="1:6" ht="14.1" customHeight="1">
      <c r="A43" s="30" t="s">
        <v>54</v>
      </c>
      <c r="B43" s="36" t="s">
        <v>17</v>
      </c>
      <c r="C43" s="31"/>
      <c r="D43" s="34"/>
      <c r="E43" s="34"/>
      <c r="F43" s="33">
        <f>F42/D5</f>
        <v>21.480618393443898</v>
      </c>
    </row>
    <row r="44" spans="1:6" ht="14.1" customHeight="1">
      <c r="A44" s="30" t="s">
        <v>34</v>
      </c>
      <c r="B44" s="36" t="s">
        <v>16</v>
      </c>
      <c r="C44" s="46"/>
      <c r="D44" s="34"/>
      <c r="E44" s="34"/>
      <c r="F44" s="33">
        <f>F41-F42</f>
        <v>-45.09275901658475</v>
      </c>
    </row>
    <row r="45" spans="1:6" ht="14.1" customHeight="1">
      <c r="A45" s="30" t="s">
        <v>34</v>
      </c>
      <c r="B45" s="36" t="s">
        <v>31</v>
      </c>
      <c r="C45" s="46"/>
      <c r="D45" s="34"/>
      <c r="E45" s="34"/>
      <c r="F45" s="33">
        <f>F44/F42*100</f>
        <v>-1.3994866811453162</v>
      </c>
    </row>
    <row r="46" spans="1:6" ht="19.5" customHeight="1">
      <c r="A46" s="47" t="s">
        <v>56</v>
      </c>
      <c r="B46" s="48"/>
      <c r="C46" s="48"/>
      <c r="D46" s="48"/>
      <c r="E46" s="48"/>
      <c r="F46" s="48"/>
    </row>
    <row r="47" spans="1:6" ht="19.5" customHeight="1">
      <c r="A47" s="47"/>
      <c r="B47" s="48"/>
      <c r="C47" s="48"/>
      <c r="D47" s="48"/>
      <c r="E47" s="48"/>
      <c r="F47" s="48"/>
    </row>
    <row r="48" spans="1:6">
      <c r="A48" s="4"/>
    </row>
    <row r="49" spans="1:1">
      <c r="A49" s="3"/>
    </row>
    <row r="50" spans="1:1">
      <c r="A50" s="2"/>
    </row>
    <row r="51" spans="1:1">
      <c r="A51" s="2"/>
    </row>
    <row r="52" spans="1:1">
      <c r="A52" s="1"/>
    </row>
    <row r="53" spans="1:1">
      <c r="A53" s="2"/>
    </row>
    <row r="54" spans="1:1">
      <c r="A54" s="2"/>
    </row>
    <row r="55" spans="1:1">
      <c r="A55" s="2"/>
    </row>
    <row r="56" spans="1:1">
      <c r="A56" s="2"/>
    </row>
    <row r="57" spans="1:1">
      <c r="A57" s="2"/>
    </row>
    <row r="63" spans="1:1">
      <c r="A63" s="5"/>
    </row>
  </sheetData>
  <mergeCells count="8">
    <mergeCell ref="A46:F46"/>
    <mergeCell ref="A47:F47"/>
    <mergeCell ref="A5:C5"/>
    <mergeCell ref="E5:F5"/>
    <mergeCell ref="A1:F1"/>
    <mergeCell ref="A2:F2"/>
    <mergeCell ref="A4:F4"/>
    <mergeCell ref="A3:F3"/>
  </mergeCells>
  <phoneticPr fontId="0" type="noConversion"/>
  <pageMargins left="0.25" right="0.25" top="0.75" bottom="0.75" header="0.3" footer="0.3"/>
  <pageSetup paperSize="9" scale="7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Milho média tecnologia</vt:lpstr>
      <vt:lpstr>'Milho média tecnologia'!Area_de_impressao</vt:lpstr>
    </vt:vector>
  </TitlesOfParts>
  <Company>Copercampos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Copercampos</dc:creator>
  <cp:lastModifiedBy>Edila Goncalves Botelho</cp:lastModifiedBy>
  <cp:lastPrinted>2017-09-26T12:47:02Z</cp:lastPrinted>
  <dcterms:created xsi:type="dcterms:W3CDTF">1999-07-19T11:40:25Z</dcterms:created>
  <dcterms:modified xsi:type="dcterms:W3CDTF">2017-10-19T11:47:39Z</dcterms:modified>
</cp:coreProperties>
</file>