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ITE\Site_novo\custos\Ago_2017\"/>
    </mc:Choice>
  </mc:AlternateContent>
  <bookViews>
    <workbookView xWindow="-15" yWindow="-15" windowWidth="12120" windowHeight="4095" tabRatio="574"/>
  </bookViews>
  <sheets>
    <sheet name="Soja alta tecnologia" sheetId="7" r:id="rId1"/>
  </sheets>
  <calcPr calcId="152511"/>
  <customWorkbookViews>
    <customWorkbookView name="Informatica - Modo de exibição pessoal" guid="{CB46D2D2-72E2-11D6-A68A-0002440679E2}" mergeInterval="0" personalView="1" maximized="1" windowWidth="1020" windowHeight="553" tabRatio="768" activeSheetId="10"/>
    <customWorkbookView name="Informação - Modo de exibição pessoal" guid="{A7BC93E0-2CC9-11D5-B844-00104B976B53}" mergeInterval="0" personalView="1" maximized="1" windowWidth="796" windowHeight="438" tabRatio="768" activeSheetId="1"/>
    <customWorkbookView name="Icepa - Modo de exibição pessoal" guid="{B00CA920-0E2B-11D5-8B28-00104B32BE8F}" mergeInterval="0" personalView="1" maximized="1" windowWidth="796" windowHeight="438" tabRatio="768" activeSheetId="1"/>
    <customWorkbookView name="Instituto Cepa - Modo de exibição pessoal" guid="{91BB0C5C-A298-47CC-B3A9-5C20C9760762}" mergeInterval="0" personalView="1" maximized="1" windowWidth="796" windowHeight="411" tabRatio="768" activeSheetId="6" showComments="commIndAndComment"/>
    <customWorkbookView name="chico - Modo de exibição pessoal" guid="{F493FA60-BF04-11D4-8C64-0050DA0D0BA2}" mergeInterval="0" personalView="1" maximized="1" windowWidth="796" windowHeight="438" tabRatio="768" activeSheetId="7"/>
    <customWorkbookView name="teste (resumo)" guid="{D9673F40-74C4-11D2-9EDF-00A024715F38}" maximized="1" xWindow="2" yWindow="2" windowWidth="636" windowHeight="312" tabRatio="739" activeSheetId="9"/>
    <customWorkbookView name="Zeca - Modo de exibição pessoal" guid="{F4B539E0-29B3-11D5-9782-00104B32BE8F}" mergeInterval="0" personalView="1" maximized="1" windowWidth="796" windowHeight="438" tabRatio="768" activeSheetId="1"/>
    <customWorkbookView name="Madruga - Modo de exibição pessoal" guid="{EFF30DA0-A5D8-11D5-BD05-00104B6ECA25}" mergeInterval="0" personalView="1" maximized="1" windowWidth="796" windowHeight="411" tabRatio="768" activeSheetId="10"/>
    <customWorkbookView name="Ilmar Borchardt - Modo de exibição pessoal" guid="{288B70D2-9FF5-4F94-A2D6-5699BE42485B}" mergeInterval="0" personalView="1" maximized="1" windowWidth="1007" windowHeight="573" tabRatio="768" activeSheetId="1"/>
    <customWorkbookView name="teste (R_Alho)" guid="{539A6E20-DF6C-11D6-8E4B-00A0D21DAD49}" maximized="1" xWindow="2" yWindow="2" windowWidth="636" windowHeight="312" tabRatio="947" activeSheetId="10"/>
    <customWorkbookView name="teste (R_Alho) (2)" guid="{34D6243C-1CCF-4D32-8ECF-96671130FBE5}" maximized="1" xWindow="2" yWindow="2" windowWidth="636" windowHeight="312" tabRatio="947" activeSheetId="10"/>
  </customWorkbookViews>
</workbook>
</file>

<file path=xl/calcChain.xml><?xml version="1.0" encoding="utf-8"?>
<calcChain xmlns="http://schemas.openxmlformats.org/spreadsheetml/2006/main">
  <c r="D43" i="7" l="1"/>
  <c r="F43" i="7" s="1"/>
  <c r="E42" i="7" s="1"/>
  <c r="F42" i="7" s="1"/>
  <c r="D41" i="7"/>
  <c r="F41" i="7" s="1"/>
  <c r="F30" i="7" l="1"/>
  <c r="F31" i="7"/>
  <c r="F32" i="7"/>
  <c r="F33" i="7"/>
  <c r="F34" i="7"/>
  <c r="F29" i="7"/>
  <c r="F21" i="7"/>
  <c r="F22" i="7"/>
  <c r="F23" i="7"/>
  <c r="F24" i="7"/>
  <c r="F25" i="7"/>
  <c r="F26" i="7"/>
  <c r="F27" i="7"/>
  <c r="F20" i="7"/>
  <c r="F9" i="7"/>
  <c r="F10" i="7"/>
  <c r="F11" i="7"/>
  <c r="F12" i="7"/>
  <c r="F13" i="7"/>
  <c r="F14" i="7"/>
  <c r="F15" i="7"/>
  <c r="F16" i="7"/>
  <c r="F17" i="7"/>
  <c r="F18" i="7"/>
  <c r="F19" i="7" l="1"/>
  <c r="F8" i="7"/>
  <c r="F7" i="7" s="1"/>
  <c r="F40" i="7" l="1"/>
  <c r="F28" i="7" l="1"/>
  <c r="E35" i="7" s="1"/>
  <c r="F35" i="7" s="1"/>
  <c r="E36" i="7" l="1"/>
  <c r="F36" i="7" s="1"/>
  <c r="E37" i="7"/>
  <c r="F37" i="7" s="1"/>
  <c r="E39" i="7" l="1"/>
  <c r="F39" i="7" l="1"/>
  <c r="F38" i="7" s="1"/>
  <c r="F44" i="7" s="1"/>
  <c r="F45" i="7" l="1"/>
  <c r="F46" i="7"/>
  <c r="F47" i="7" s="1"/>
</calcChain>
</file>

<file path=xl/sharedStrings.xml><?xml version="1.0" encoding="utf-8"?>
<sst xmlns="http://schemas.openxmlformats.org/spreadsheetml/2006/main" count="109" uniqueCount="74">
  <si>
    <t>Calcário a granel</t>
  </si>
  <si>
    <t>Semente</t>
  </si>
  <si>
    <t>kg</t>
  </si>
  <si>
    <t>t</t>
  </si>
  <si>
    <t>l</t>
  </si>
  <si>
    <t>sc 60 kg</t>
  </si>
  <si>
    <t>dia-homem</t>
  </si>
  <si>
    <t/>
  </si>
  <si>
    <t xml:space="preserve">    </t>
  </si>
  <si>
    <t>4 - Despesas Gerais</t>
  </si>
  <si>
    <t>1.0% de (1)+(2)+(3)</t>
  </si>
  <si>
    <t>2% de (1)+(2)+(3)+(4)</t>
  </si>
  <si>
    <t>RB</t>
  </si>
  <si>
    <t>hora-trator</t>
  </si>
  <si>
    <t>(trator+ plantadeira)</t>
  </si>
  <si>
    <t>(automotriz média)</t>
  </si>
  <si>
    <t>8 - Despesas de comercialização</t>
  </si>
  <si>
    <t>5 - Assistência técnica</t>
  </si>
  <si>
    <t>6 - Seguro da produção (PROAGRO)</t>
  </si>
  <si>
    <t xml:space="preserve">3 - Serviços Mecânicos </t>
  </si>
  <si>
    <t>Adubo base</t>
  </si>
  <si>
    <t>Inseticida</t>
  </si>
  <si>
    <t>Fungicida (parte aérea)</t>
  </si>
  <si>
    <t>Tratamento de semente</t>
  </si>
  <si>
    <t>Aplicação de dessecante</t>
  </si>
  <si>
    <t>Plantio / adubação</t>
  </si>
  <si>
    <t>Aplicação herbicida/inseticida</t>
  </si>
  <si>
    <t>Colheita/transporte interno.</t>
  </si>
  <si>
    <t>Colheita mecânica</t>
  </si>
  <si>
    <t xml:space="preserve">Juro s/ financiamento </t>
  </si>
  <si>
    <t xml:space="preserve">Transporte externo </t>
  </si>
  <si>
    <t>Previdência social</t>
  </si>
  <si>
    <t>Espalhante adesivo</t>
  </si>
  <si>
    <t>Inseticida (semente)</t>
  </si>
  <si>
    <t>2.3% de RB</t>
  </si>
  <si>
    <t>Herbicida dessecante</t>
  </si>
  <si>
    <t>2 aplicações</t>
  </si>
  <si>
    <t>1 aplicação</t>
  </si>
  <si>
    <t>3 aplicações</t>
  </si>
  <si>
    <t>Aplicação Fungicida/inseticida</t>
  </si>
  <si>
    <t>1 aplicações</t>
  </si>
  <si>
    <t>Aplicação de herbicida + inseticida</t>
  </si>
  <si>
    <t xml:space="preserve">Aplicação de fungicida/inseticida </t>
  </si>
  <si>
    <t>Calagem (1/2)</t>
  </si>
  <si>
    <r>
      <rPr>
        <b/>
        <sz val="10"/>
        <rFont val="Arial"/>
        <family val="2"/>
      </rPr>
      <t>Soja:</t>
    </r>
    <r>
      <rPr>
        <sz val="10"/>
        <rFont val="Arial"/>
        <family val="2"/>
      </rPr>
      <t xml:space="preserve"> Alta utilização de tecnologia </t>
    </r>
  </si>
  <si>
    <t>Sistema de cultivo: Plantio direto e semente transgênica.</t>
  </si>
  <si>
    <t>Rendimento médio esperado (saco 60 kg/ha)</t>
  </si>
  <si>
    <t>COMPONENTES DO CUSTO</t>
  </si>
  <si>
    <t>Especificação</t>
  </si>
  <si>
    <t>Unidade de  referência</t>
  </si>
  <si>
    <t>Quantidade</t>
  </si>
  <si>
    <t>Valor unitário (R$)</t>
  </si>
  <si>
    <t>Valor total (R$)</t>
  </si>
  <si>
    <t>1 - INSUMOS</t>
  </si>
  <si>
    <t>2 - SERVIÇOS MÃO-DE-OBRA</t>
  </si>
  <si>
    <t>Vistoria da lavoura</t>
  </si>
  <si>
    <t>9 - RECEITA BRUTA</t>
  </si>
  <si>
    <t>R$/ha</t>
  </si>
  <si>
    <t>CUSTO OPERACIONAL DIRETO (Custo Variável)</t>
  </si>
  <si>
    <t>R$/sc 60kg</t>
  </si>
  <si>
    <t>MARGEM BRUTA</t>
  </si>
  <si>
    <t>%</t>
  </si>
  <si>
    <t>Fonte: Epagri-Cepa</t>
  </si>
  <si>
    <t xml:space="preserve">Aplicação a cada 3 anos </t>
  </si>
  <si>
    <t>Herbicida pós emergência</t>
  </si>
  <si>
    <t>Aplicação de calcário</t>
  </si>
  <si>
    <t>Soja transgênica</t>
  </si>
  <si>
    <t>hora-colheit.</t>
  </si>
  <si>
    <t>3,0% de (1)+(2)+(3)+(4)</t>
  </si>
  <si>
    <t>00 20 30</t>
  </si>
  <si>
    <t>7 - Custos Financeiros   (12 meses)</t>
  </si>
  <si>
    <t>7,75% ao ano</t>
  </si>
  <si>
    <t>12 meses</t>
  </si>
  <si>
    <t>CUSTO DIRETO DE PRODUÇÃO POR HECTARE DE CULTIVO: Safra 2016-17 - Agosto/2017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</si>
</sst>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_)"/>
    <numFmt numFmtId="167" formatCode="0.0%"/>
    <numFmt numFmtId="168" formatCode="0_)"/>
  </numFmts>
  <fonts count="11">
    <font>
      <sz val="12"/>
      <name val="Arial MT"/>
    </font>
    <font>
      <sz val="10"/>
      <color theme="1"/>
      <name val="Arial"/>
      <family val="2"/>
    </font>
    <font>
      <sz val="10"/>
      <name val="Arial"/>
      <family val="2"/>
    </font>
    <font>
      <sz val="8"/>
      <color indexed="8"/>
      <name val="Arial MT"/>
    </font>
    <font>
      <b/>
      <sz val="10"/>
      <name val="Arial"/>
      <family val="2"/>
    </font>
    <font>
      <sz val="10"/>
      <name val="Arial MT"/>
    </font>
    <font>
      <sz val="10"/>
      <color indexed="8"/>
      <name val="Arial MT"/>
    </font>
    <font>
      <b/>
      <sz val="10"/>
      <color indexed="8"/>
      <name val="Arial MT"/>
    </font>
    <font>
      <sz val="10"/>
      <color theme="1"/>
      <name val="Arial MT"/>
    </font>
    <font>
      <sz val="8"/>
      <name val="Arial MT"/>
    </font>
    <font>
      <b/>
      <sz val="10"/>
      <name val="Arial MT"/>
    </font>
  </fonts>
  <fills count="3">
    <fill>
      <patternFill patternType="none"/>
    </fill>
    <fill>
      <patternFill patternType="gray125"/>
    </fill>
    <fill>
      <patternFill patternType="solid">
        <fgColor rgb="FFE7F6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164" fontId="2" fillId="0" borderId="0" applyFont="0" applyFill="0" applyBorder="0" applyAlignment="0" applyProtection="0"/>
  </cellStyleXfs>
  <cellXfs count="58">
    <xf numFmtId="0" fontId="0" fillId="0" borderId="0" xfId="0"/>
    <xf numFmtId="0" fontId="3" fillId="0" borderId="0" xfId="0" applyFont="1"/>
    <xf numFmtId="0" fontId="3" fillId="0" borderId="0" xfId="0" applyFont="1" applyFill="1"/>
    <xf numFmtId="0" fontId="1" fillId="0" borderId="0" xfId="0" applyFont="1" applyFill="1" applyBorder="1" applyAlignment="1">
      <alignment horizontal="left" vertical="center"/>
    </xf>
    <xf numFmtId="0" fontId="6" fillId="0" borderId="1" xfId="0" applyFont="1" applyFill="1" applyBorder="1" applyAlignment="1">
      <alignment horizontal="left" indent="1"/>
    </xf>
    <xf numFmtId="0" fontId="8" fillId="0" borderId="1" xfId="0" applyFont="1" applyFill="1" applyBorder="1" applyAlignment="1">
      <alignment horizontal="left"/>
    </xf>
    <xf numFmtId="0" fontId="8" fillId="0" borderId="1" xfId="0" applyFont="1" applyFill="1" applyBorder="1" applyAlignment="1">
      <alignment horizontal="center"/>
    </xf>
    <xf numFmtId="164" fontId="8" fillId="0" borderId="1" xfId="2" applyFont="1" applyFill="1" applyBorder="1" applyProtection="1"/>
    <xf numFmtId="164" fontId="6" fillId="0" borderId="1" xfId="2" applyFont="1" applyFill="1" applyBorder="1" applyProtection="1"/>
    <xf numFmtId="0" fontId="3" fillId="0" borderId="1" xfId="0" applyFont="1" applyBorder="1"/>
    <xf numFmtId="164" fontId="8" fillId="0" borderId="1" xfId="2" applyNumberFormat="1" applyFont="1" applyFill="1" applyBorder="1" applyProtection="1"/>
    <xf numFmtId="0" fontId="8" fillId="0" borderId="1" xfId="0" applyFont="1" applyFill="1" applyBorder="1" applyAlignment="1">
      <alignment horizontal="left" indent="1"/>
    </xf>
    <xf numFmtId="0" fontId="8" fillId="0" borderId="1" xfId="0" applyFont="1" applyFill="1" applyBorder="1"/>
    <xf numFmtId="164" fontId="8" fillId="0" borderId="1" xfId="2" applyFont="1" applyFill="1" applyBorder="1"/>
    <xf numFmtId="164" fontId="6" fillId="0" borderId="1" xfId="2" applyFont="1" applyFill="1" applyBorder="1"/>
    <xf numFmtId="0" fontId="6" fillId="0" borderId="1" xfId="0" applyFont="1" applyFill="1" applyBorder="1" applyAlignment="1">
      <alignment horizontal="center"/>
    </xf>
    <xf numFmtId="0" fontId="6" fillId="0" borderId="1" xfId="0" applyFont="1" applyFill="1" applyBorder="1" applyAlignment="1">
      <alignment horizontal="left"/>
    </xf>
    <xf numFmtId="10" fontId="6" fillId="0" borderId="1" xfId="1" quotePrefix="1" applyNumberFormat="1" applyFont="1" applyFill="1" applyBorder="1" applyAlignment="1" applyProtection="1">
      <alignment horizontal="left"/>
    </xf>
    <xf numFmtId="165" fontId="6" fillId="0" borderId="1" xfId="0" applyNumberFormat="1" applyFont="1" applyFill="1" applyBorder="1" applyProtection="1"/>
    <xf numFmtId="168" fontId="6" fillId="0" borderId="1" xfId="0" applyNumberFormat="1" applyFont="1" applyFill="1" applyBorder="1" applyProtection="1"/>
    <xf numFmtId="167" fontId="6" fillId="0" borderId="1" xfId="0" applyNumberFormat="1" applyFont="1" applyFill="1" applyBorder="1" applyProtection="1"/>
    <xf numFmtId="10" fontId="6" fillId="0" borderId="1" xfId="0" applyNumberFormat="1" applyFont="1" applyFill="1" applyBorder="1"/>
    <xf numFmtId="164" fontId="5" fillId="0" borderId="1" xfId="2" applyFont="1" applyFill="1" applyBorder="1" applyProtection="1"/>
    <xf numFmtId="0" fontId="5" fillId="0" borderId="1" xfId="0" applyFont="1" applyFill="1" applyBorder="1" applyAlignment="1">
      <alignment horizontal="left" indent="1"/>
    </xf>
    <xf numFmtId="0" fontId="5" fillId="0" borderId="1" xfId="0" applyFont="1" applyFill="1" applyBorder="1" applyAlignment="1">
      <alignment horizontal="left"/>
    </xf>
    <xf numFmtId="0" fontId="5" fillId="0" borderId="1" xfId="0" applyFont="1" applyFill="1" applyBorder="1" applyAlignment="1">
      <alignment horizontal="center"/>
    </xf>
    <xf numFmtId="0" fontId="9" fillId="0" borderId="0" xfId="0" applyFont="1"/>
    <xf numFmtId="0" fontId="5" fillId="0" borderId="1" xfId="0" applyFont="1" applyFill="1" applyBorder="1"/>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4" fillId="2" borderId="1" xfId="0" applyFont="1" applyFill="1" applyBorder="1" applyAlignment="1">
      <alignment vertical="center"/>
    </xf>
    <xf numFmtId="0" fontId="6" fillId="2" borderId="1" xfId="0" applyFont="1" applyFill="1" applyBorder="1"/>
    <xf numFmtId="164" fontId="6" fillId="2" borderId="1" xfId="2" applyFont="1" applyFill="1" applyBorder="1" applyProtection="1"/>
    <xf numFmtId="164" fontId="7" fillId="2" borderId="1" xfId="2" applyFont="1" applyFill="1" applyBorder="1" applyProtection="1"/>
    <xf numFmtId="0" fontId="8" fillId="2" borderId="1" xfId="0" applyFont="1" applyFill="1" applyBorder="1" applyAlignment="1">
      <alignment horizontal="left" indent="1"/>
    </xf>
    <xf numFmtId="0" fontId="6" fillId="2" borderId="1" xfId="0" applyFont="1" applyFill="1" applyBorder="1" applyAlignment="1">
      <alignment horizontal="left" indent="1"/>
    </xf>
    <xf numFmtId="164" fontId="7" fillId="2" borderId="1" xfId="0" applyNumberFormat="1" applyFont="1" applyFill="1" applyBorder="1" applyAlignment="1"/>
    <xf numFmtId="0" fontId="8" fillId="2" borderId="1" xfId="0" applyFont="1" applyFill="1" applyBorder="1" applyAlignment="1">
      <alignment horizontal="left"/>
    </xf>
    <xf numFmtId="164" fontId="6" fillId="2" borderId="1" xfId="2" applyFont="1" applyFill="1" applyBorder="1" applyAlignment="1" applyProtection="1">
      <alignment horizontal="left"/>
    </xf>
    <xf numFmtId="0" fontId="3" fillId="2" borderId="1" xfId="0" applyFont="1" applyFill="1" applyBorder="1"/>
    <xf numFmtId="167" fontId="6" fillId="2" borderId="1" xfId="0" applyNumberFormat="1" applyFont="1" applyFill="1" applyBorder="1"/>
    <xf numFmtId="0" fontId="6" fillId="2" borderId="1" xfId="0" applyFont="1" applyFill="1" applyBorder="1" applyAlignment="1">
      <alignment horizontal="left"/>
    </xf>
    <xf numFmtId="165" fontId="6" fillId="2" borderId="1" xfId="0" applyNumberFormat="1" applyFont="1" applyFill="1" applyBorder="1" applyProtection="1"/>
    <xf numFmtId="165" fontId="7" fillId="2" borderId="1" xfId="0" applyNumberFormat="1" applyFont="1" applyFill="1" applyBorder="1" applyProtection="1"/>
    <xf numFmtId="164" fontId="5" fillId="2" borderId="1" xfId="2" applyFont="1" applyFill="1" applyBorder="1" applyProtection="1"/>
    <xf numFmtId="164" fontId="10" fillId="2" borderId="1" xfId="2" applyFont="1" applyFill="1" applyBorder="1" applyProtection="1"/>
    <xf numFmtId="0" fontId="2" fillId="2" borderId="1" xfId="0" applyFont="1" applyFill="1" applyBorder="1" applyAlignment="1">
      <alignment vertical="center"/>
    </xf>
    <xf numFmtId="2" fontId="4" fillId="2" borderId="1" xfId="0" applyNumberFormat="1" applyFont="1" applyFill="1" applyBorder="1" applyAlignment="1">
      <alignment horizontal="center" vertical="center"/>
    </xf>
    <xf numFmtId="0" fontId="0" fillId="2" borderId="1" xfId="0" applyFill="1" applyBorder="1" applyAlignment="1">
      <alignment vertical="center"/>
    </xf>
    <xf numFmtId="164" fontId="4" fillId="2" borderId="1" xfId="2" applyFont="1" applyFill="1" applyBorder="1" applyAlignment="1">
      <alignment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3" fontId="5" fillId="0" borderId="0" xfId="0" applyNumberFormat="1" applyFont="1" applyFill="1" applyBorder="1" applyAlignment="1">
      <alignment horizontal="center"/>
    </xf>
  </cellXfs>
  <cellStyles count="3">
    <cellStyle name="Normal" xfId="0" builtinId="0"/>
    <cellStyle name="Porcentagem" xfId="1" builtinId="5"/>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6</xdr:col>
      <xdr:colOff>0</xdr:colOff>
      <xdr:row>76</xdr:row>
      <xdr:rowOff>85725</xdr:rowOff>
    </xdr:to>
    <xdr:sp macro="" textlink="">
      <xdr:nvSpPr>
        <xdr:cNvPr id="3" name="CaixaDeTexto 2"/>
        <xdr:cNvSpPr txBox="1"/>
      </xdr:nvSpPr>
      <xdr:spPr>
        <a:xfrm>
          <a:off x="0" y="9001125"/>
          <a:ext cx="8010525" cy="429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2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eaLnBrk="1" fontAlgn="auto" latinLnBrk="0" hangingPunct="1"/>
          <a:r>
            <a:rPr kumimoji="0" lang="pt-BR" sz="12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da soja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link: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http://www.epagri.sc.gov.br/?page_id=21446</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1</xdr:colOff>
      <xdr:row>0</xdr:row>
      <xdr:rowOff>1</xdr:rowOff>
    </xdr:from>
    <xdr:to>
      <xdr:col>0</xdr:col>
      <xdr:colOff>1267441</xdr:colOff>
      <xdr:row>0</xdr:row>
      <xdr:rowOff>368711</xdr:rowOff>
    </xdr:to>
    <xdr:pic>
      <xdr:nvPicPr>
        <xdr:cNvPr id="4"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267440" cy="36871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49"/>
  <sheetViews>
    <sheetView showGridLines="0" tabSelected="1" zoomScaleNormal="100" workbookViewId="0">
      <selection activeCell="A6" sqref="A6"/>
    </sheetView>
  </sheetViews>
  <sheetFormatPr defaultColWidth="11.5546875" defaultRowHeight="12.95" customHeight="1"/>
  <cols>
    <col min="1" max="1" width="35.5546875" style="1" bestFit="1" customWidth="1"/>
    <col min="2" max="2" width="18.21875" style="1" bestFit="1" customWidth="1"/>
    <col min="3" max="4" width="9" style="1" bestFit="1" customWidth="1"/>
    <col min="5" max="5" width="10.44140625" style="1" customWidth="1"/>
    <col min="6" max="6" width="11.21875" style="1" bestFit="1" customWidth="1"/>
    <col min="7" max="7" width="6.33203125" style="1" customWidth="1"/>
    <col min="8" max="8" width="9.109375" style="1" customWidth="1"/>
    <col min="9" max="16384" width="11.5546875" style="1"/>
  </cols>
  <sheetData>
    <row r="1" spans="1:6" ht="37.5" customHeight="1"/>
    <row r="2" spans="1:6" ht="16.5" customHeight="1">
      <c r="A2" s="54" t="s">
        <v>73</v>
      </c>
      <c r="B2" s="54"/>
      <c r="C2" s="54"/>
      <c r="D2" s="54"/>
      <c r="E2" s="54"/>
      <c r="F2" s="54"/>
    </row>
    <row r="3" spans="1:6" ht="15.75" customHeight="1">
      <c r="A3" s="55" t="s">
        <v>44</v>
      </c>
      <c r="B3" s="55"/>
      <c r="C3" s="55"/>
      <c r="D3" s="55"/>
      <c r="E3" s="55"/>
      <c r="F3" s="55"/>
    </row>
    <row r="4" spans="1:6" ht="15.75" customHeight="1">
      <c r="A4" s="54" t="s">
        <v>45</v>
      </c>
      <c r="B4" s="54"/>
      <c r="C4" s="54"/>
      <c r="D4" s="54"/>
      <c r="E4" s="54"/>
      <c r="F4" s="54"/>
    </row>
    <row r="5" spans="1:6" ht="16.5" customHeight="1">
      <c r="A5" s="54" t="s">
        <v>46</v>
      </c>
      <c r="B5" s="54"/>
      <c r="C5" s="54"/>
      <c r="D5" s="56">
        <v>60</v>
      </c>
      <c r="E5" s="57"/>
      <c r="F5" s="57"/>
    </row>
    <row r="6" spans="1:6" ht="45.75" customHeight="1">
      <c r="A6" s="31" t="s">
        <v>47</v>
      </c>
      <c r="B6" s="51" t="s">
        <v>48</v>
      </c>
      <c r="C6" s="53" t="s">
        <v>49</v>
      </c>
      <c r="D6" s="51" t="s">
        <v>50</v>
      </c>
      <c r="E6" s="53" t="s">
        <v>51</v>
      </c>
      <c r="F6" s="53" t="s">
        <v>52</v>
      </c>
    </row>
    <row r="7" spans="1:6" s="2" customFormat="1" ht="12.95" customHeight="1">
      <c r="A7" s="31" t="s">
        <v>53</v>
      </c>
      <c r="B7" s="32"/>
      <c r="C7" s="32"/>
      <c r="D7" s="33"/>
      <c r="E7" s="33"/>
      <c r="F7" s="34">
        <f>SUM(F8:F18)</f>
        <v>1199.2254999999998</v>
      </c>
    </row>
    <row r="8" spans="1:6" ht="12.95" customHeight="1">
      <c r="A8" s="4" t="s">
        <v>1</v>
      </c>
      <c r="B8" s="5" t="s">
        <v>66</v>
      </c>
      <c r="C8" s="6" t="s">
        <v>2</v>
      </c>
      <c r="D8" s="7">
        <v>55</v>
      </c>
      <c r="E8" s="8">
        <v>6.72</v>
      </c>
      <c r="F8" s="8">
        <f t="shared" ref="F8:F18" si="0">(D8*E8)</f>
        <v>369.59999999999997</v>
      </c>
    </row>
    <row r="9" spans="1:6" ht="12.95" customHeight="1">
      <c r="A9" s="4" t="s">
        <v>0</v>
      </c>
      <c r="B9" s="5" t="s">
        <v>63</v>
      </c>
      <c r="C9" s="6" t="s">
        <v>3</v>
      </c>
      <c r="D9" s="7">
        <v>1</v>
      </c>
      <c r="E9" s="8">
        <v>127.95</v>
      </c>
      <c r="F9" s="8">
        <f t="shared" si="0"/>
        <v>127.95</v>
      </c>
    </row>
    <row r="10" spans="1:6" ht="12.95" customHeight="1">
      <c r="A10" s="4" t="s">
        <v>20</v>
      </c>
      <c r="B10" s="5" t="s">
        <v>69</v>
      </c>
      <c r="C10" s="6" t="s">
        <v>2</v>
      </c>
      <c r="D10" s="7">
        <v>300</v>
      </c>
      <c r="E10" s="8">
        <v>1.17</v>
      </c>
      <c r="F10" s="8">
        <f t="shared" si="0"/>
        <v>351</v>
      </c>
    </row>
    <row r="11" spans="1:6" ht="12.95" customHeight="1">
      <c r="A11" s="4" t="s">
        <v>33</v>
      </c>
      <c r="B11" s="9"/>
      <c r="C11" s="6" t="s">
        <v>4</v>
      </c>
      <c r="D11" s="10">
        <v>0.05</v>
      </c>
      <c r="E11" s="8">
        <v>447.45</v>
      </c>
      <c r="F11" s="8">
        <f t="shared" si="0"/>
        <v>22.372500000000002</v>
      </c>
    </row>
    <row r="12" spans="1:6" ht="12.95" customHeight="1">
      <c r="A12" s="4" t="s">
        <v>35</v>
      </c>
      <c r="B12" s="9"/>
      <c r="C12" s="6" t="s">
        <v>4</v>
      </c>
      <c r="D12" s="7">
        <v>2</v>
      </c>
      <c r="E12" s="8">
        <v>24.08</v>
      </c>
      <c r="F12" s="8">
        <f t="shared" si="0"/>
        <v>48.16</v>
      </c>
    </row>
    <row r="13" spans="1:6" ht="12.95" customHeight="1">
      <c r="A13" s="11" t="s">
        <v>64</v>
      </c>
      <c r="B13" s="9"/>
      <c r="C13" s="6" t="s">
        <v>4</v>
      </c>
      <c r="D13" s="10">
        <v>1.5</v>
      </c>
      <c r="E13" s="8">
        <v>24.08</v>
      </c>
      <c r="F13" s="8">
        <f t="shared" si="0"/>
        <v>36.119999999999997</v>
      </c>
    </row>
    <row r="14" spans="1:6" ht="12.95" customHeight="1">
      <c r="A14" s="4" t="s">
        <v>21</v>
      </c>
      <c r="B14" s="5" t="s">
        <v>37</v>
      </c>
      <c r="C14" s="6" t="s">
        <v>4</v>
      </c>
      <c r="D14" s="7">
        <v>0.2</v>
      </c>
      <c r="E14" s="8">
        <v>170.44</v>
      </c>
      <c r="F14" s="8">
        <f t="shared" si="0"/>
        <v>34.088000000000001</v>
      </c>
    </row>
    <row r="15" spans="1:6" ht="12.95" customHeight="1">
      <c r="A15" s="4" t="s">
        <v>21</v>
      </c>
      <c r="B15" s="5" t="s">
        <v>37</v>
      </c>
      <c r="C15" s="6" t="s">
        <v>4</v>
      </c>
      <c r="D15" s="7">
        <v>0.1</v>
      </c>
      <c r="E15" s="8">
        <v>354.94</v>
      </c>
      <c r="F15" s="8">
        <f t="shared" si="0"/>
        <v>35.494</v>
      </c>
    </row>
    <row r="16" spans="1:6" ht="12.95" customHeight="1">
      <c r="A16" s="4" t="s">
        <v>22</v>
      </c>
      <c r="B16" s="12" t="s">
        <v>36</v>
      </c>
      <c r="C16" s="6" t="s">
        <v>4</v>
      </c>
      <c r="D16" s="13">
        <v>0.6</v>
      </c>
      <c r="E16" s="14">
        <v>161.71</v>
      </c>
      <c r="F16" s="8">
        <f t="shared" si="0"/>
        <v>97.025999999999996</v>
      </c>
    </row>
    <row r="17" spans="1:6" ht="12.95" customHeight="1">
      <c r="A17" s="4" t="s">
        <v>22</v>
      </c>
      <c r="B17" s="5" t="s">
        <v>37</v>
      </c>
      <c r="C17" s="6" t="s">
        <v>4</v>
      </c>
      <c r="D17" s="7">
        <v>0.5</v>
      </c>
      <c r="E17" s="8">
        <v>89.49</v>
      </c>
      <c r="F17" s="8">
        <f t="shared" si="0"/>
        <v>44.744999999999997</v>
      </c>
    </row>
    <row r="18" spans="1:6" ht="12.95" customHeight="1">
      <c r="A18" s="4" t="s">
        <v>32</v>
      </c>
      <c r="B18" s="5" t="s">
        <v>38</v>
      </c>
      <c r="C18" s="6" t="s">
        <v>4</v>
      </c>
      <c r="D18" s="7">
        <v>1.5</v>
      </c>
      <c r="E18" s="8">
        <v>21.78</v>
      </c>
      <c r="F18" s="8">
        <f t="shared" si="0"/>
        <v>32.67</v>
      </c>
    </row>
    <row r="19" spans="1:6" s="2" customFormat="1" ht="12.95" customHeight="1">
      <c r="A19" s="31" t="s">
        <v>54</v>
      </c>
      <c r="B19" s="35"/>
      <c r="C19" s="36"/>
      <c r="D19" s="36"/>
      <c r="E19" s="36"/>
      <c r="F19" s="37">
        <f>SUM(F20:F27)</f>
        <v>188.70249999999999</v>
      </c>
    </row>
    <row r="20" spans="1:6" ht="12.95" customHeight="1">
      <c r="A20" s="4" t="s">
        <v>43</v>
      </c>
      <c r="B20" s="12"/>
      <c r="C20" s="15" t="s">
        <v>6</v>
      </c>
      <c r="D20" s="7">
        <v>0.2</v>
      </c>
      <c r="E20" s="8">
        <v>107.83</v>
      </c>
      <c r="F20" s="8">
        <f>D20*E20</f>
        <v>21.566000000000003</v>
      </c>
    </row>
    <row r="21" spans="1:6" ht="12.95" customHeight="1">
      <c r="A21" s="4" t="s">
        <v>23</v>
      </c>
      <c r="B21" s="12"/>
      <c r="C21" s="15" t="s">
        <v>6</v>
      </c>
      <c r="D21" s="7">
        <v>0.05</v>
      </c>
      <c r="E21" s="8">
        <v>107.83</v>
      </c>
      <c r="F21" s="8">
        <f t="shared" ref="F21:F27" si="1">D21*E21</f>
        <v>5.3915000000000006</v>
      </c>
    </row>
    <row r="22" spans="1:6" ht="12.95" customHeight="1">
      <c r="A22" s="4" t="s">
        <v>24</v>
      </c>
      <c r="B22" s="12" t="s">
        <v>40</v>
      </c>
      <c r="C22" s="15" t="s">
        <v>6</v>
      </c>
      <c r="D22" s="7">
        <v>0.1</v>
      </c>
      <c r="E22" s="8">
        <v>107.83</v>
      </c>
      <c r="F22" s="8">
        <f t="shared" si="1"/>
        <v>10.783000000000001</v>
      </c>
    </row>
    <row r="23" spans="1:6" ht="12.95" customHeight="1">
      <c r="A23" s="4" t="s">
        <v>25</v>
      </c>
      <c r="B23" s="12"/>
      <c r="C23" s="15" t="s">
        <v>6</v>
      </c>
      <c r="D23" s="7">
        <v>0.2</v>
      </c>
      <c r="E23" s="8">
        <v>107.83</v>
      </c>
      <c r="F23" s="8">
        <f t="shared" si="1"/>
        <v>21.566000000000003</v>
      </c>
    </row>
    <row r="24" spans="1:6" ht="12.95" customHeight="1">
      <c r="A24" s="4" t="s">
        <v>55</v>
      </c>
      <c r="B24" s="12"/>
      <c r="C24" s="15" t="s">
        <v>6</v>
      </c>
      <c r="D24" s="7">
        <v>0.7</v>
      </c>
      <c r="E24" s="8">
        <v>107.83</v>
      </c>
      <c r="F24" s="8">
        <f t="shared" si="1"/>
        <v>75.480999999999995</v>
      </c>
    </row>
    <row r="25" spans="1:6" ht="12.95" customHeight="1">
      <c r="A25" s="4" t="s">
        <v>26</v>
      </c>
      <c r="B25" s="12" t="s">
        <v>40</v>
      </c>
      <c r="C25" s="15" t="s">
        <v>6</v>
      </c>
      <c r="D25" s="7">
        <v>0.1</v>
      </c>
      <c r="E25" s="8">
        <v>107.83</v>
      </c>
      <c r="F25" s="8">
        <f t="shared" si="1"/>
        <v>10.783000000000001</v>
      </c>
    </row>
    <row r="26" spans="1:6" ht="12.95" customHeight="1">
      <c r="A26" s="4" t="s">
        <v>39</v>
      </c>
      <c r="B26" s="12" t="s">
        <v>38</v>
      </c>
      <c r="C26" s="15"/>
      <c r="D26" s="7">
        <v>0.3</v>
      </c>
      <c r="E26" s="8">
        <v>107.83</v>
      </c>
      <c r="F26" s="8">
        <f t="shared" si="1"/>
        <v>32.348999999999997</v>
      </c>
    </row>
    <row r="27" spans="1:6" ht="12.95" customHeight="1">
      <c r="A27" s="4" t="s">
        <v>27</v>
      </c>
      <c r="B27" s="5" t="s">
        <v>7</v>
      </c>
      <c r="C27" s="15" t="s">
        <v>6</v>
      </c>
      <c r="D27" s="7">
        <v>0.1</v>
      </c>
      <c r="E27" s="8">
        <v>107.83</v>
      </c>
      <c r="F27" s="8">
        <f t="shared" si="1"/>
        <v>10.783000000000001</v>
      </c>
    </row>
    <row r="28" spans="1:6" ht="12.95" customHeight="1">
      <c r="A28" s="31" t="s">
        <v>19</v>
      </c>
      <c r="B28" s="38" t="s">
        <v>7</v>
      </c>
      <c r="C28" s="32"/>
      <c r="D28" s="39" t="s">
        <v>8</v>
      </c>
      <c r="E28" s="33"/>
      <c r="F28" s="34">
        <f>SUM(F29:F34)</f>
        <v>733.86599999999999</v>
      </c>
    </row>
    <row r="29" spans="1:6" s="26" customFormat="1" ht="12.95" customHeight="1">
      <c r="A29" s="23" t="s">
        <v>65</v>
      </c>
      <c r="B29" s="24"/>
      <c r="C29" s="25" t="s">
        <v>13</v>
      </c>
      <c r="D29" s="22">
        <v>0.6</v>
      </c>
      <c r="E29" s="22">
        <v>90.36</v>
      </c>
      <c r="F29" s="22">
        <f>D29*E29</f>
        <v>54.216000000000001</v>
      </c>
    </row>
    <row r="30" spans="1:6" s="26" customFormat="1" ht="12.95" customHeight="1">
      <c r="A30" s="23" t="s">
        <v>24</v>
      </c>
      <c r="B30" s="27" t="s">
        <v>40</v>
      </c>
      <c r="C30" s="25" t="s">
        <v>13</v>
      </c>
      <c r="D30" s="22">
        <v>0.6</v>
      </c>
      <c r="E30" s="22">
        <v>94.19</v>
      </c>
      <c r="F30" s="22">
        <f t="shared" ref="F30:F34" si="2">D30*E30</f>
        <v>56.513999999999996</v>
      </c>
    </row>
    <row r="31" spans="1:6" s="26" customFormat="1" ht="12.95" customHeight="1">
      <c r="A31" s="23" t="s">
        <v>25</v>
      </c>
      <c r="B31" s="24" t="s">
        <v>14</v>
      </c>
      <c r="C31" s="25" t="s">
        <v>13</v>
      </c>
      <c r="D31" s="22">
        <v>1</v>
      </c>
      <c r="E31" s="22">
        <v>115.98</v>
      </c>
      <c r="F31" s="22">
        <f t="shared" si="2"/>
        <v>115.98</v>
      </c>
    </row>
    <row r="32" spans="1:6" s="26" customFormat="1" ht="12.95" customHeight="1">
      <c r="A32" s="23" t="s">
        <v>41</v>
      </c>
      <c r="B32" s="27" t="s">
        <v>40</v>
      </c>
      <c r="C32" s="25" t="s">
        <v>13</v>
      </c>
      <c r="D32" s="22">
        <v>0.6</v>
      </c>
      <c r="E32" s="22">
        <v>94.19</v>
      </c>
      <c r="F32" s="22">
        <f t="shared" si="2"/>
        <v>56.513999999999996</v>
      </c>
    </row>
    <row r="33" spans="1:10" s="26" customFormat="1" ht="12.95" customHeight="1">
      <c r="A33" s="23" t="s">
        <v>42</v>
      </c>
      <c r="B33" s="27" t="s">
        <v>38</v>
      </c>
      <c r="C33" s="25" t="s">
        <v>13</v>
      </c>
      <c r="D33" s="22">
        <v>1.8</v>
      </c>
      <c r="E33" s="22">
        <v>94.19</v>
      </c>
      <c r="F33" s="22">
        <f t="shared" si="2"/>
        <v>169.542</v>
      </c>
    </row>
    <row r="34" spans="1:10" s="26" customFormat="1" ht="12.95" customHeight="1">
      <c r="A34" s="23" t="s">
        <v>28</v>
      </c>
      <c r="B34" s="24" t="s">
        <v>15</v>
      </c>
      <c r="C34" s="25" t="s">
        <v>67</v>
      </c>
      <c r="D34" s="22">
        <v>1</v>
      </c>
      <c r="E34" s="22">
        <v>281.10000000000002</v>
      </c>
      <c r="F34" s="22">
        <f t="shared" si="2"/>
        <v>281.10000000000002</v>
      </c>
    </row>
    <row r="35" spans="1:10" ht="12.95" customHeight="1">
      <c r="A35" s="31" t="s">
        <v>9</v>
      </c>
      <c r="B35" s="39" t="s">
        <v>10</v>
      </c>
      <c r="C35" s="40"/>
      <c r="D35" s="41">
        <v>0.01</v>
      </c>
      <c r="E35" s="33">
        <f>F7+F19+F28</f>
        <v>2121.7939999999999</v>
      </c>
      <c r="F35" s="34">
        <f>D35*E35</f>
        <v>21.217939999999999</v>
      </c>
    </row>
    <row r="36" spans="1:10" ht="12.95" customHeight="1">
      <c r="A36" s="31" t="s">
        <v>17</v>
      </c>
      <c r="B36" s="39" t="s">
        <v>11</v>
      </c>
      <c r="C36" s="40"/>
      <c r="D36" s="41">
        <v>0.02</v>
      </c>
      <c r="E36" s="33">
        <f>F7+F19+F28+F35</f>
        <v>2143.0119399999999</v>
      </c>
      <c r="F36" s="34">
        <f>D36*E36</f>
        <v>42.860238799999998</v>
      </c>
    </row>
    <row r="37" spans="1:10" ht="12.95" customHeight="1">
      <c r="A37" s="31" t="s">
        <v>18</v>
      </c>
      <c r="B37" s="39" t="s">
        <v>68</v>
      </c>
      <c r="C37" s="40"/>
      <c r="D37" s="41">
        <v>0.03</v>
      </c>
      <c r="E37" s="33">
        <f>F7+F19+F28+F35</f>
        <v>2143.0119399999999</v>
      </c>
      <c r="F37" s="34">
        <f>D37*E37</f>
        <v>64.2903582</v>
      </c>
    </row>
    <row r="38" spans="1:10" ht="12.95" customHeight="1">
      <c r="A38" s="31" t="s">
        <v>70</v>
      </c>
      <c r="B38" s="32"/>
      <c r="C38" s="32"/>
      <c r="D38" s="33"/>
      <c r="E38" s="33"/>
      <c r="F38" s="34">
        <f>F39</f>
        <v>174.38759661749998</v>
      </c>
    </row>
    <row r="39" spans="1:10" ht="12.95" customHeight="1">
      <c r="A39" s="4" t="s">
        <v>29</v>
      </c>
      <c r="B39" s="16" t="s">
        <v>71</v>
      </c>
      <c r="C39" s="17" t="s">
        <v>72</v>
      </c>
      <c r="D39" s="21">
        <v>7.7499999999999999E-2</v>
      </c>
      <c r="E39" s="18">
        <f>F7+F19+F28+F35+F36+F37</f>
        <v>2250.1625369999997</v>
      </c>
      <c r="F39" s="18">
        <f>D39*E39</f>
        <v>174.38759661749998</v>
      </c>
    </row>
    <row r="40" spans="1:10" ht="12.95" customHeight="1">
      <c r="A40" s="31" t="s">
        <v>16</v>
      </c>
      <c r="B40" s="32"/>
      <c r="C40" s="42" t="s">
        <v>7</v>
      </c>
      <c r="D40" s="43"/>
      <c r="E40" s="43"/>
      <c r="F40" s="44">
        <f>SUM(F41:F42)</f>
        <v>245.16000000000003</v>
      </c>
    </row>
    <row r="41" spans="1:10" ht="12.95" customHeight="1">
      <c r="A41" s="4" t="s">
        <v>30</v>
      </c>
      <c r="B41" s="16"/>
      <c r="C41" s="16" t="s">
        <v>5</v>
      </c>
      <c r="D41" s="19">
        <f>D5</f>
        <v>60</v>
      </c>
      <c r="E41" s="18">
        <v>2.66</v>
      </c>
      <c r="F41" s="18">
        <f>D41*E41</f>
        <v>159.60000000000002</v>
      </c>
    </row>
    <row r="42" spans="1:10" ht="12.95" customHeight="1">
      <c r="A42" s="4" t="s">
        <v>31</v>
      </c>
      <c r="B42" s="16" t="s">
        <v>34</v>
      </c>
      <c r="C42" s="16" t="s">
        <v>12</v>
      </c>
      <c r="D42" s="20">
        <v>2.3E-2</v>
      </c>
      <c r="E42" s="18">
        <f>F43</f>
        <v>3720</v>
      </c>
      <c r="F42" s="18">
        <f>D42*E42</f>
        <v>85.56</v>
      </c>
    </row>
    <row r="43" spans="1:10" s="26" customFormat="1" ht="12.95" customHeight="1">
      <c r="A43" s="31" t="s">
        <v>56</v>
      </c>
      <c r="B43" s="31"/>
      <c r="C43" s="45" t="s">
        <v>57</v>
      </c>
      <c r="D43" s="45">
        <f>D5</f>
        <v>60</v>
      </c>
      <c r="E43" s="45">
        <v>62</v>
      </c>
      <c r="F43" s="46">
        <f>D43*E43</f>
        <v>3720</v>
      </c>
    </row>
    <row r="44" spans="1:10" ht="12.95" customHeight="1">
      <c r="A44" s="31" t="s">
        <v>58</v>
      </c>
      <c r="B44" s="47" t="s">
        <v>57</v>
      </c>
      <c r="C44" s="48"/>
      <c r="D44" s="49"/>
      <c r="E44" s="49"/>
      <c r="F44" s="50">
        <f>F7+F19+F28+F35+F36+F37+F38+F40</f>
        <v>2669.7101336174997</v>
      </c>
      <c r="G44" s="3"/>
      <c r="H44" s="3"/>
      <c r="I44" s="3"/>
      <c r="J44" s="3"/>
    </row>
    <row r="45" spans="1:10" ht="12.95" customHeight="1">
      <c r="A45" s="31" t="s">
        <v>58</v>
      </c>
      <c r="B45" s="47" t="s">
        <v>59</v>
      </c>
      <c r="C45" s="51"/>
      <c r="D45" s="49"/>
      <c r="E45" s="49"/>
      <c r="F45" s="50">
        <f>F44/D5</f>
        <v>44.495168893624992</v>
      </c>
      <c r="G45" s="3"/>
      <c r="H45" s="3"/>
      <c r="I45" s="3"/>
      <c r="J45" s="3"/>
    </row>
    <row r="46" spans="1:10" ht="12.95" customHeight="1">
      <c r="A46" s="31" t="s">
        <v>60</v>
      </c>
      <c r="B46" s="47" t="s">
        <v>57</v>
      </c>
      <c r="C46" s="52"/>
      <c r="D46" s="49"/>
      <c r="E46" s="49"/>
      <c r="F46" s="50">
        <f>F43-F44</f>
        <v>1050.2898663825003</v>
      </c>
      <c r="G46" s="3"/>
      <c r="H46" s="3"/>
      <c r="I46" s="3"/>
      <c r="J46" s="3"/>
    </row>
    <row r="47" spans="1:10" ht="12.95" customHeight="1">
      <c r="A47" s="31" t="s">
        <v>60</v>
      </c>
      <c r="B47" s="47" t="s">
        <v>61</v>
      </c>
      <c r="C47" s="52"/>
      <c r="D47" s="49"/>
      <c r="E47" s="49"/>
      <c r="F47" s="50">
        <f>F46/F44*100</f>
        <v>39.340970135935358</v>
      </c>
      <c r="G47" s="3"/>
      <c r="H47" s="3"/>
      <c r="I47" s="3"/>
      <c r="J47" s="3"/>
    </row>
    <row r="48" spans="1:10" ht="12.95" customHeight="1">
      <c r="A48" s="29" t="s">
        <v>62</v>
      </c>
      <c r="B48" s="30"/>
      <c r="C48" s="30"/>
      <c r="D48" s="30"/>
      <c r="E48" s="30"/>
      <c r="F48" s="30"/>
      <c r="G48" s="3"/>
      <c r="H48" s="3"/>
      <c r="I48" s="3"/>
      <c r="J48" s="3"/>
    </row>
    <row r="49" spans="1:10" ht="12.95" customHeight="1">
      <c r="A49" s="28"/>
      <c r="B49" s="28"/>
      <c r="C49" s="28"/>
      <c r="D49" s="28"/>
      <c r="E49" s="28"/>
      <c r="F49" s="28"/>
      <c r="G49" s="3"/>
      <c r="H49" s="3"/>
      <c r="I49" s="3"/>
      <c r="J49" s="3"/>
    </row>
  </sheetData>
  <customSheetViews>
    <customSheetView guid="{CB46D2D2-72E2-11D6-A68A-0002440679E2}"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1"/>
      <headerFooter alignWithMargins="0">
        <oddFooter>&amp;C&amp;P</oddFooter>
      </headerFooter>
    </customSheetView>
    <customSheetView guid="{A7BC93E0-2CC9-11D5-B844-00104B976B53}"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2"/>
      <headerFooter alignWithMargins="0">
        <oddFooter>&amp;C&amp;P</oddFooter>
      </headerFooter>
    </customSheetView>
    <customSheetView guid="{B00CA920-0E2B-11D5-8B28-00104B32BE8F}"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3"/>
      <headerFooter alignWithMargins="0">
        <oddFooter>&amp;C&amp;P</oddFooter>
      </headerFooter>
    </customSheetView>
    <customSheetView guid="{91BB0C5C-A298-47CC-B3A9-5C20C9760762}" scale="75" showRuler="0" topLeftCell="A54">
      <selection activeCell="G73" sqref="G73"/>
      <rowBreaks count="2" manualBreakCount="2">
        <brk id="52" max="16383" man="1"/>
        <brk id="95" max="16383" man="1"/>
      </rowBreaks>
      <pageMargins left="0.79" right="0.79" top="0.79" bottom="0.79" header="0.49212598499999999" footer="0.49212598499999999"/>
      <pageSetup scale="57" orientation="landscape" horizontalDpi="300" verticalDpi="300" r:id="rId4"/>
      <headerFooter alignWithMargins="0">
        <oddFooter>&amp;C&amp;P</oddFooter>
      </headerFooter>
    </customSheetView>
    <customSheetView guid="{F493FA60-BF04-11D4-8C64-0050DA0D0BA2}" scale="60" showPageBreaks="1" view="pageBreakPreview" showRuler="0">
      <selection activeCell="C59" sqref="C59"/>
      <rowBreaks count="2" manualBreakCount="2">
        <brk id="52" max="16383" man="1"/>
        <brk id="95" max="16383" man="1"/>
      </rowBreaks>
      <pageMargins left="0.79" right="0.79" top="0.79" bottom="0.79" header="0.49212598499999999" footer="0.49212598499999999"/>
      <pageSetup scale="57" orientation="landscape" horizontalDpi="300" verticalDpi="300" copies="0" r:id="rId5"/>
      <headerFooter alignWithMargins="0">
        <oddFooter>&amp;C&amp;P</oddFooter>
      </headerFooter>
    </customSheetView>
    <customSheetView guid="{F4B539E0-29B3-11D5-9782-00104B32BE8F}"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6"/>
      <headerFooter alignWithMargins="0">
        <oddFooter>&amp;C&amp;P</oddFooter>
      </headerFooter>
    </customSheetView>
    <customSheetView guid="{EFF30DA0-A5D8-11D5-BD05-00104B6ECA25}"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7"/>
      <headerFooter alignWithMargins="0">
        <oddFooter>&amp;C&amp;P</oddFooter>
      </headerFooter>
    </customSheetView>
    <customSheetView guid="{288B70D2-9FF5-4F94-A2D6-5699BE42485B}" scale="60" showPageBreaks="1" view="pageBreakPreview" showRuler="0" topLeftCell="A3">
      <selection activeCell="E41" sqref="E41"/>
      <rowBreaks count="2" manualBreakCount="2">
        <brk id="52" max="16383" man="1"/>
        <brk id="95" max="16383" man="1"/>
      </rowBreaks>
      <pageMargins left="0.79" right="0.79" top="0.79" bottom="0.79" header="0.49212598499999999" footer="0.49212598499999999"/>
      <pageSetup scale="57" orientation="landscape" horizontalDpi="300" verticalDpi="300" r:id="rId8"/>
      <headerFooter alignWithMargins="0">
        <oddFooter>&amp;C&amp;P</oddFooter>
      </headerFooter>
    </customSheetView>
  </customSheetViews>
  <mergeCells count="7">
    <mergeCell ref="A49:F49"/>
    <mergeCell ref="A48:F48"/>
    <mergeCell ref="A2:F2"/>
    <mergeCell ref="A3:F3"/>
    <mergeCell ref="A4:F4"/>
    <mergeCell ref="A5:C5"/>
    <mergeCell ref="E5:F5"/>
  </mergeCells>
  <phoneticPr fontId="0" type="noConversion"/>
  <printOptions gridLines="1"/>
  <pageMargins left="1.1811023622047245" right="0.59055118110236227" top="1.1811023622047245" bottom="0.78740157480314965" header="0" footer="0"/>
  <pageSetup paperSize="9" scale="80" orientation="landscape" horizontalDpi="300" verticalDpi="300"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Soja alta tecnologia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CEPA</dc:creator>
  <cp:lastModifiedBy>Edila Goncalves Botelho</cp:lastModifiedBy>
  <cp:lastPrinted>2014-09-10T19:18:30Z</cp:lastPrinted>
  <dcterms:created xsi:type="dcterms:W3CDTF">1999-10-06T10:24:34Z</dcterms:created>
  <dcterms:modified xsi:type="dcterms:W3CDTF">2017-10-19T11:47:28Z</dcterms:modified>
</cp:coreProperties>
</file>