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ITE\Site_novo\custos\Abril_2019\"/>
    </mc:Choice>
  </mc:AlternateContent>
  <bookViews>
    <workbookView xWindow="0" yWindow="0" windowWidth="28800" windowHeight="11835"/>
  </bookViews>
  <sheets>
    <sheet name="Feijãomédiatec-abril2019" sheetId="8" r:id="rId1"/>
  </sheets>
  <calcPr calcId="152511"/>
</workbook>
</file>

<file path=xl/calcChain.xml><?xml version="1.0" encoding="utf-8"?>
<calcChain xmlns="http://schemas.openxmlformats.org/spreadsheetml/2006/main">
  <c r="D44" i="8" l="1"/>
  <c r="F44" i="8" s="1"/>
  <c r="D41" i="8"/>
  <c r="F41" i="8" s="1"/>
  <c r="F30" i="8"/>
  <c r="F29" i="8"/>
  <c r="F28" i="8"/>
  <c r="F27" i="8"/>
  <c r="F25" i="8" s="1"/>
  <c r="F26" i="8"/>
  <c r="F24" i="8"/>
  <c r="F23" i="8"/>
  <c r="F22" i="8"/>
  <c r="F21" i="8"/>
  <c r="F20" i="8"/>
  <c r="F19" i="8"/>
  <c r="F18" i="8"/>
  <c r="F16" i="8"/>
  <c r="F15" i="8"/>
  <c r="F14" i="8"/>
  <c r="F13" i="8"/>
  <c r="F12" i="8"/>
  <c r="F11" i="8"/>
  <c r="F10" i="8"/>
  <c r="F9" i="8"/>
  <c r="F8" i="8"/>
  <c r="F17" i="8" l="1"/>
  <c r="F7" i="8"/>
  <c r="E42" i="8"/>
  <c r="F42" i="8" s="1"/>
  <c r="F40" i="8" s="1"/>
  <c r="E31" i="8" l="1"/>
  <c r="F31" i="8" s="1"/>
  <c r="E33" i="8" s="1"/>
  <c r="F33" i="8" s="1"/>
  <c r="E35" i="8" l="1"/>
  <c r="F35" i="8" s="1"/>
  <c r="E38" i="8" s="1"/>
  <c r="F38" i="8" s="1"/>
  <c r="F37" i="8" s="1"/>
  <c r="F46" i="8" s="1"/>
  <c r="F47" i="8" s="1"/>
  <c r="F48" i="8" l="1"/>
  <c r="F49" i="8" s="1"/>
</calcChain>
</file>

<file path=xl/sharedStrings.xml><?xml version="1.0" encoding="utf-8"?>
<sst xmlns="http://schemas.openxmlformats.org/spreadsheetml/2006/main" count="97" uniqueCount="73">
  <si>
    <t>Especificação</t>
  </si>
  <si>
    <t>Quantidade</t>
  </si>
  <si>
    <t>Semente</t>
  </si>
  <si>
    <t>kg</t>
  </si>
  <si>
    <t>dia-homem</t>
  </si>
  <si>
    <t>Colheita</t>
  </si>
  <si>
    <t>Colheita Mecânica</t>
  </si>
  <si>
    <t>Transporte externo</t>
  </si>
  <si>
    <t>Previdência social</t>
  </si>
  <si>
    <t>l</t>
  </si>
  <si>
    <t>09-33-12</t>
  </si>
  <si>
    <t>Inseticida - Parte aérea</t>
  </si>
  <si>
    <t>1 - INSUMOS</t>
  </si>
  <si>
    <t>Vistoria da lavoura</t>
  </si>
  <si>
    <t>saco de 60kg</t>
  </si>
  <si>
    <t>R$/ha</t>
  </si>
  <si>
    <t>R$/sc 60kg</t>
  </si>
  <si>
    <t>2 - SERVIÇOS MÃO-DE-OBRA</t>
  </si>
  <si>
    <t>3 - SERVIÇOS MECÂNICOS</t>
  </si>
  <si>
    <t xml:space="preserve">4 - DESPESAS GERAIS </t>
  </si>
  <si>
    <t>5 - ASSISTÊNCIA TÉCNICA</t>
  </si>
  <si>
    <t>6 - SEGURO DA PRODUÇÃO (PROAGRO)</t>
  </si>
  <si>
    <t>8 - DESPESAS DE COMERCIALIZAÇÃO</t>
  </si>
  <si>
    <t>1,0% de 1+2+3</t>
  </si>
  <si>
    <t>2,0% de 1+2+3+4</t>
  </si>
  <si>
    <t>Rendimento médio esperado (saco 60 kg/ha)</t>
  </si>
  <si>
    <t>7 - CUSTOS FINANCEIROS</t>
  </si>
  <si>
    <t>COMPONENTES DO CUSTO</t>
  </si>
  <si>
    <t>Fonte: Epagri-Cepa</t>
  </si>
  <si>
    <t>hora</t>
  </si>
  <si>
    <t>%</t>
  </si>
  <si>
    <t>Juro sobre financiamento</t>
  </si>
  <si>
    <t>9 - RECEITA BRUTA</t>
  </si>
  <si>
    <t>CUSTO OPERACIONAL DIRETO (Custo Variável)</t>
  </si>
  <si>
    <t>MARGEM BRUTA</t>
  </si>
  <si>
    <t>Adubo de base</t>
  </si>
  <si>
    <t>Herbicida dessecante</t>
  </si>
  <si>
    <t>Adubo de cobertura</t>
  </si>
  <si>
    <t>Tratamento semente</t>
  </si>
  <si>
    <t>Adubação cobertura (2 aplicações)</t>
  </si>
  <si>
    <t>Trator+pulverizador</t>
  </si>
  <si>
    <t>Colhetadeira média</t>
  </si>
  <si>
    <t>Unidade de  referência</t>
  </si>
  <si>
    <t>Valor unitário (R$)</t>
  </si>
  <si>
    <t>Valor total (R$)</t>
  </si>
  <si>
    <t>Uréia</t>
  </si>
  <si>
    <t>3,0% de 1+2+3+4</t>
  </si>
  <si>
    <t>1 ano</t>
  </si>
  <si>
    <t>Sistema de cultivo: Plantio direto.</t>
  </si>
  <si>
    <t>Iapar Tangará</t>
  </si>
  <si>
    <t>Roundup WG</t>
  </si>
  <si>
    <t>Herbicida pré emergente</t>
  </si>
  <si>
    <t>Fusiflex</t>
  </si>
  <si>
    <t>Cruiser 350 fs</t>
  </si>
  <si>
    <t>Connect</t>
  </si>
  <si>
    <t>Fungicida - Parte aérea</t>
  </si>
  <si>
    <t>Adubação cobertura</t>
  </si>
  <si>
    <t>Trator+plant./adub.</t>
  </si>
  <si>
    <t>Plantio e adubação base</t>
  </si>
  <si>
    <t>Transporte Interno</t>
  </si>
  <si>
    <t>Trator+carreta</t>
  </si>
  <si>
    <t>Transporte interno</t>
  </si>
  <si>
    <t>5 pulverizações</t>
  </si>
  <si>
    <t>Pulverização Agrotóx. (her[2]+ins[2]+fun[1]=5aplic.)</t>
  </si>
  <si>
    <t>Preço médio saca 60kg</t>
  </si>
  <si>
    <t>Trator+distrib. uréia</t>
  </si>
  <si>
    <t>Curyon 550</t>
  </si>
  <si>
    <t>CUSTO DE PRODUÇÃO ESTIMADO POR HECTARE DE CULTIVO: Abril 2019</t>
  </si>
  <si>
    <t>Inseticida - Tratamento Semente</t>
  </si>
  <si>
    <t>1,5% da receita bruta</t>
  </si>
  <si>
    <t xml:space="preserve">Feijão Carioca: Média Tecnologia </t>
  </si>
  <si>
    <t>4,6% (Pronaf)</t>
  </si>
  <si>
    <t>Amistar Top (1 aplic.)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</si>
</sst>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9" x14ac:knownFonts="1">
    <font>
      <sz val="10"/>
      <name val="Arial"/>
    </font>
    <font>
      <sz val="10"/>
      <name val="Arial"/>
      <family val="2"/>
    </font>
    <font>
      <b/>
      <sz val="9"/>
      <name val="Verdana"/>
      <family val="2"/>
    </font>
    <font>
      <sz val="9"/>
      <name val="Verdana"/>
      <family val="2"/>
    </font>
    <font>
      <b/>
      <sz val="9"/>
      <color theme="1"/>
      <name val="Verdana"/>
      <family val="2"/>
    </font>
    <font>
      <sz val="9"/>
      <color theme="1"/>
      <name val="Verdana"/>
      <family val="2"/>
    </font>
    <font>
      <sz val="8"/>
      <name val="Verdana"/>
      <family val="2"/>
    </font>
    <font>
      <sz val="8"/>
      <color theme="1"/>
      <name val="Verdana"/>
      <family val="2"/>
    </font>
    <font>
      <b/>
      <sz val="8"/>
      <name val="Verdana"/>
      <family val="2"/>
    </font>
  </fonts>
  <fills count="4">
    <fill>
      <patternFill patternType="none"/>
    </fill>
    <fill>
      <patternFill patternType="gray125"/>
    </fill>
    <fill>
      <patternFill patternType="solid">
        <fgColor theme="0"/>
        <bgColor indexed="64"/>
      </patternFill>
    </fill>
    <fill>
      <patternFill patternType="solid">
        <fgColor rgb="FFE7F6E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49">
    <xf numFmtId="0" fontId="0" fillId="0" borderId="0" xfId="0"/>
    <xf numFmtId="0" fontId="3" fillId="0" borderId="0" xfId="0" applyFont="1"/>
    <xf numFmtId="0" fontId="3" fillId="0" borderId="0" xfId="0" applyFont="1" applyBorder="1"/>
    <xf numFmtId="0" fontId="4" fillId="0" borderId="1" xfId="0"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3" borderId="1" xfId="0" applyFont="1" applyFill="1" applyBorder="1" applyAlignment="1">
      <alignment vertical="center"/>
    </xf>
    <xf numFmtId="164" fontId="2" fillId="3" borderId="1" xfId="1" applyFont="1" applyFill="1" applyBorder="1" applyAlignment="1">
      <alignment vertical="center"/>
    </xf>
    <xf numFmtId="2" fontId="3" fillId="0" borderId="0" xfId="0" applyNumberFormat="1" applyFont="1"/>
    <xf numFmtId="0" fontId="2" fillId="0" borderId="0" xfId="0" applyFont="1" applyBorder="1" applyAlignment="1">
      <alignment horizontal="left"/>
    </xf>
    <xf numFmtId="0" fontId="2" fillId="0" borderId="0" xfId="0" applyFont="1" applyAlignment="1">
      <alignment horizontal="left"/>
    </xf>
    <xf numFmtId="0" fontId="3" fillId="0" borderId="0" xfId="0" applyFont="1" applyAlignment="1">
      <alignment horizontal="left"/>
    </xf>
    <xf numFmtId="0" fontId="5"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2" fillId="0" borderId="5" xfId="0" applyFont="1" applyFill="1" applyBorder="1" applyAlignment="1">
      <alignment horizontal="left" vertical="center"/>
    </xf>
    <xf numFmtId="0" fontId="2" fillId="0" borderId="2" xfId="0" applyFont="1" applyFill="1" applyBorder="1" applyAlignment="1">
      <alignment horizontal="left"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2" fillId="0" borderId="3" xfId="0" applyFont="1" applyFill="1" applyBorder="1" applyAlignment="1">
      <alignment horizontal="left" vertic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2" fillId="3" borderId="2" xfId="0" applyFont="1" applyFill="1" applyBorder="1" applyAlignment="1">
      <alignment horizontal="left" vertical="center"/>
    </xf>
    <xf numFmtId="0" fontId="3" fillId="3" borderId="4" xfId="0" applyFont="1" applyFill="1" applyBorder="1" applyAlignment="1">
      <alignment horizontal="left" vertical="center"/>
    </xf>
    <xf numFmtId="0" fontId="3" fillId="3" borderId="3" xfId="0" applyFont="1" applyFill="1" applyBorder="1" applyAlignment="1">
      <alignment horizontal="left" vertical="center"/>
    </xf>
    <xf numFmtId="0" fontId="6" fillId="0" borderId="1" xfId="0" applyFont="1" applyFill="1" applyBorder="1" applyAlignment="1">
      <alignment vertical="center"/>
    </xf>
    <xf numFmtId="0" fontId="6" fillId="0" borderId="1" xfId="0" applyFont="1" applyFill="1" applyBorder="1" applyAlignment="1">
      <alignment horizontal="center" vertical="center"/>
    </xf>
    <xf numFmtId="2" fontId="7" fillId="0" borderId="1" xfId="0" applyNumberFormat="1" applyFont="1" applyFill="1" applyBorder="1" applyAlignment="1">
      <alignment vertical="center"/>
    </xf>
    <xf numFmtId="2" fontId="6" fillId="0" borderId="1" xfId="0" applyNumberFormat="1" applyFont="1" applyFill="1" applyBorder="1" applyAlignment="1">
      <alignment vertical="center"/>
    </xf>
    <xf numFmtId="164" fontId="6" fillId="0" borderId="1" xfId="1" applyFont="1" applyFill="1" applyBorder="1" applyAlignment="1">
      <alignment vertical="center"/>
    </xf>
    <xf numFmtId="0" fontId="6" fillId="0" borderId="1" xfId="0" applyFont="1" applyFill="1" applyBorder="1" applyAlignment="1">
      <alignment horizontal="left" vertical="center"/>
    </xf>
    <xf numFmtId="0" fontId="8" fillId="3" borderId="1" xfId="0" applyFont="1" applyFill="1" applyBorder="1" applyAlignment="1">
      <alignment vertical="center"/>
    </xf>
    <xf numFmtId="0" fontId="8" fillId="3" borderId="1" xfId="0" applyFont="1" applyFill="1" applyBorder="1" applyAlignment="1">
      <alignment horizontal="center" vertical="center"/>
    </xf>
    <xf numFmtId="0" fontId="6" fillId="3" borderId="1" xfId="0" applyFont="1" applyFill="1" applyBorder="1" applyAlignment="1">
      <alignment vertical="center"/>
    </xf>
    <xf numFmtId="164" fontId="8" fillId="3" borderId="1" xfId="1" applyFont="1" applyFill="1" applyBorder="1" applyAlignment="1">
      <alignment vertical="center"/>
    </xf>
    <xf numFmtId="0" fontId="7" fillId="0" borderId="1" xfId="0" applyFont="1" applyFill="1" applyBorder="1" applyAlignment="1">
      <alignment vertical="center"/>
    </xf>
    <xf numFmtId="2" fontId="8" fillId="3" borderId="1" xfId="0" applyNumberFormat="1" applyFont="1" applyFill="1" applyBorder="1" applyAlignment="1">
      <alignment vertical="center"/>
    </xf>
    <xf numFmtId="0" fontId="6" fillId="3" borderId="1" xfId="0" applyFont="1" applyFill="1" applyBorder="1" applyAlignment="1">
      <alignment horizontal="center" vertical="center"/>
    </xf>
    <xf numFmtId="165" fontId="6" fillId="3" borderId="1" xfId="0" applyNumberFormat="1" applyFont="1" applyFill="1" applyBorder="1" applyAlignment="1">
      <alignment vertical="center"/>
    </xf>
    <xf numFmtId="2" fontId="6" fillId="3" borderId="1" xfId="0" applyNumberFormat="1" applyFont="1" applyFill="1" applyBorder="1" applyAlignment="1">
      <alignment vertical="center"/>
    </xf>
    <xf numFmtId="0" fontId="7" fillId="3" borderId="1" xfId="0" applyFont="1" applyFill="1" applyBorder="1" applyAlignment="1">
      <alignment vertical="center"/>
    </xf>
    <xf numFmtId="165" fontId="7" fillId="3" borderId="1" xfId="0" applyNumberFormat="1" applyFont="1" applyFill="1" applyBorder="1" applyAlignment="1">
      <alignment vertical="center"/>
    </xf>
    <xf numFmtId="0" fontId="6" fillId="0" borderId="0" xfId="0" applyFont="1" applyAlignment="1">
      <alignment horizontal="center"/>
    </xf>
    <xf numFmtId="10" fontId="7" fillId="0" borderId="1" xfId="0" applyNumberFormat="1" applyFont="1" applyFill="1" applyBorder="1" applyAlignment="1">
      <alignment vertical="center"/>
    </xf>
    <xf numFmtId="0" fontId="6" fillId="2" borderId="1" xfId="0" applyFont="1" applyFill="1" applyBorder="1" applyAlignment="1">
      <alignment vertical="center"/>
    </xf>
    <xf numFmtId="0" fontId="6" fillId="0" borderId="0" xfId="0" applyFont="1"/>
    <xf numFmtId="164" fontId="6" fillId="0" borderId="0" xfId="1" applyFont="1"/>
    <xf numFmtId="2" fontId="8" fillId="3" borderId="1" xfId="0" applyNumberFormat="1" applyFont="1" applyFill="1" applyBorder="1" applyAlignment="1">
      <alignment horizontal="center" vertical="center"/>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50</xdr:row>
      <xdr:rowOff>85725</xdr:rowOff>
    </xdr:from>
    <xdr:to>
      <xdr:col>6</xdr:col>
      <xdr:colOff>0</xdr:colOff>
      <xdr:row>70</xdr:row>
      <xdr:rowOff>19050</xdr:rowOff>
    </xdr:to>
    <xdr:sp macro="" textlink="">
      <xdr:nvSpPr>
        <xdr:cNvPr id="2" name="CaixaDeTexto 1"/>
        <xdr:cNvSpPr txBox="1"/>
      </xdr:nvSpPr>
      <xdr:spPr>
        <a:xfrm>
          <a:off x="0" y="9515475"/>
          <a:ext cx="9505950" cy="3171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pt-BR" sz="10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Nota:</a:t>
          </a:r>
        </a:p>
        <a:p>
          <a:pPr eaLnBrk="1" fontAlgn="auto" latinLnBrk="0" hangingPunct="1"/>
          <a:r>
            <a:rPr kumimoji="0" lang="pt-BR" sz="1000" b="0" i="0"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O custo de produção direto do feijão carioca foi calculado com base nos preços médios dos insumos e fatores de produção, registrados no levantamento de preços efetuado pelo Epagri-Cepa.</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O cálculo tem por objetivo contabilizar os custos diretos identificados em todos os estágios de desenvolvimento da cultura, de um ou mais sistema (s) de produção comumente adotado (s) por um número significativo de produtores.  A planilha de cálculo apresenta detalhamento todos os componentes e seus respectivos coeficientes técnicos, adotados  no sistema de produção, desde a implantação da lavoura até a entrega da produção no armazém do comprador. </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O objetivo deste trabalho é gerar informações gerenciais para auxiliar na tomada de decisão do produtor rural, desta forma, o referencial de custeio (custo variável)  por hectare de lavoura, não pode ser objeto de relatórios contábeis e fiscais.</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O custo da hora máquina e os implementos são calculados  separadamente e o valor é aplicado diretamente no item de custo. O detalhamento dos custos das máquinas e implementos pode ser obtido, no link:  </a:t>
          </a:r>
        </a:p>
        <a:p>
          <a:pPr marL="0" marR="0" lvl="0" indent="0"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http://cepa.epagri.sc.gov.br/agroindicadores/custos/custo12/resumo_geral.xls</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O principal resultado apresentado pela planilha de cálculo é a margem bruta, que é a diferença entre a receita bruta e o custeio direto. Não são considerados os gastos indiretos : manutenção de benfeitorias, depreciação de benfeitorias,  impostos e taxas, remuneração do capital investido em benfeitorias, mão de obra fixa, remuneração da terra e juros sobre capital de giro.</a:t>
          </a:r>
        </a:p>
        <a:p>
          <a:endParaRPr lang="pt-BR" sz="1200" baseline="0">
            <a:solidFill>
              <a:schemeClr val="tx1"/>
            </a:solidFill>
            <a:latin typeface="Arial" pitchFamily="34" charset="0"/>
            <a:cs typeface="Arial" pitchFamily="34" charset="0"/>
          </a:endParaRPr>
        </a:p>
      </xdr:txBody>
    </xdr:sp>
    <xdr:clientData/>
  </xdr:twoCellAnchor>
  <xdr:twoCellAnchor editAs="oneCell">
    <xdr:from>
      <xdr:col>0</xdr:col>
      <xdr:colOff>85725</xdr:colOff>
      <xdr:row>0</xdr:row>
      <xdr:rowOff>0</xdr:rowOff>
    </xdr:from>
    <xdr:to>
      <xdr:col>0</xdr:col>
      <xdr:colOff>2139553</xdr:colOff>
      <xdr:row>0</xdr:row>
      <xdr:rowOff>688032</xdr:rowOff>
    </xdr:to>
    <xdr:pic>
      <xdr:nvPicPr>
        <xdr:cNvPr id="6" name="Imagem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0"/>
          <a:ext cx="2053828" cy="688032"/>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tabSelected="1" workbookViewId="0">
      <selection activeCell="A3" sqref="A3:F3"/>
    </sheetView>
  </sheetViews>
  <sheetFormatPr defaultRowHeight="11.25" x14ac:dyDescent="0.15"/>
  <cols>
    <col min="1" max="1" width="49.42578125" style="1" customWidth="1"/>
    <col min="2" max="2" width="21.42578125" style="1" customWidth="1"/>
    <col min="3" max="3" width="16.5703125" style="1" customWidth="1"/>
    <col min="4" max="4" width="14.28515625" style="1" customWidth="1"/>
    <col min="5" max="5" width="14.5703125" style="1" customWidth="1"/>
    <col min="6" max="6" width="14.85546875" style="1" customWidth="1"/>
    <col min="7" max="7" width="8.140625" style="1" customWidth="1"/>
    <col min="8" max="8" width="46.7109375" style="1" customWidth="1"/>
    <col min="9" max="9" width="21.140625" style="1" customWidth="1"/>
    <col min="10" max="10" width="23.140625" style="1" customWidth="1"/>
    <col min="11" max="11" width="21.85546875" style="1" customWidth="1"/>
    <col min="12" max="12" width="22" style="1" customWidth="1"/>
    <col min="13" max="13" width="28.28515625" style="1" customWidth="1"/>
    <col min="14" max="16384" width="9.140625" style="1"/>
  </cols>
  <sheetData>
    <row r="1" spans="1:7" ht="60.75" customHeight="1" x14ac:dyDescent="0.15">
      <c r="A1" s="14"/>
      <c r="B1" s="14"/>
      <c r="C1" s="14"/>
      <c r="D1" s="14"/>
      <c r="E1" s="14"/>
      <c r="F1" s="14"/>
    </row>
    <row r="2" spans="1:7" ht="15" customHeight="1" x14ac:dyDescent="0.15">
      <c r="A2" s="15" t="s">
        <v>67</v>
      </c>
      <c r="B2" s="15"/>
      <c r="C2" s="15"/>
      <c r="D2" s="15"/>
      <c r="E2" s="15"/>
      <c r="F2" s="16"/>
      <c r="G2" s="2"/>
    </row>
    <row r="3" spans="1:7" ht="13.5" customHeight="1" x14ac:dyDescent="0.15">
      <c r="A3" s="23" t="s">
        <v>70</v>
      </c>
      <c r="B3" s="24"/>
      <c r="C3" s="24"/>
      <c r="D3" s="24"/>
      <c r="E3" s="24"/>
      <c r="F3" s="25"/>
    </row>
    <row r="4" spans="1:7" ht="13.5" customHeight="1" x14ac:dyDescent="0.15">
      <c r="A4" s="18" t="s">
        <v>48</v>
      </c>
      <c r="B4" s="18"/>
      <c r="C4" s="18"/>
      <c r="D4" s="18"/>
      <c r="E4" s="18"/>
      <c r="F4" s="18"/>
    </row>
    <row r="5" spans="1:7" ht="15.75" customHeight="1" x14ac:dyDescent="0.15">
      <c r="A5" s="17" t="s">
        <v>25</v>
      </c>
      <c r="B5" s="19"/>
      <c r="C5" s="20"/>
      <c r="D5" s="3">
        <v>40</v>
      </c>
      <c r="E5" s="21"/>
      <c r="F5" s="22"/>
    </row>
    <row r="6" spans="1:7" ht="22.5" x14ac:dyDescent="0.15">
      <c r="A6" s="4" t="s">
        <v>27</v>
      </c>
      <c r="B6" s="5" t="s">
        <v>0</v>
      </c>
      <c r="C6" s="6" t="s">
        <v>42</v>
      </c>
      <c r="D6" s="5" t="s">
        <v>1</v>
      </c>
      <c r="E6" s="6" t="s">
        <v>43</v>
      </c>
      <c r="F6" s="6" t="s">
        <v>44</v>
      </c>
    </row>
    <row r="7" spans="1:7" x14ac:dyDescent="0.15">
      <c r="A7" s="7" t="s">
        <v>12</v>
      </c>
      <c r="B7" s="7"/>
      <c r="C7" s="7"/>
      <c r="D7" s="7"/>
      <c r="E7" s="7"/>
      <c r="F7" s="8">
        <f>SUM(F8:F16)</f>
        <v>1449.5510000000002</v>
      </c>
    </row>
    <row r="8" spans="1:7" x14ac:dyDescent="0.15">
      <c r="A8" s="26" t="s">
        <v>2</v>
      </c>
      <c r="B8" s="26" t="s">
        <v>49</v>
      </c>
      <c r="C8" s="27" t="s">
        <v>3</v>
      </c>
      <c r="D8" s="28">
        <v>65</v>
      </c>
      <c r="E8" s="29">
        <v>4.74</v>
      </c>
      <c r="F8" s="30">
        <f>D8*E8</f>
        <v>308.10000000000002</v>
      </c>
    </row>
    <row r="9" spans="1:7" x14ac:dyDescent="0.15">
      <c r="A9" s="26" t="s">
        <v>35</v>
      </c>
      <c r="B9" s="26" t="s">
        <v>10</v>
      </c>
      <c r="C9" s="27" t="s">
        <v>3</v>
      </c>
      <c r="D9" s="28">
        <v>250</v>
      </c>
      <c r="E9" s="28">
        <v>1.9</v>
      </c>
      <c r="F9" s="30">
        <f t="shared" ref="F9:F16" si="0">D9*E9</f>
        <v>475</v>
      </c>
    </row>
    <row r="10" spans="1:7" x14ac:dyDescent="0.15">
      <c r="A10" s="26" t="s">
        <v>37</v>
      </c>
      <c r="B10" s="26" t="s">
        <v>45</v>
      </c>
      <c r="C10" s="27" t="s">
        <v>3</v>
      </c>
      <c r="D10" s="28">
        <v>150</v>
      </c>
      <c r="E10" s="28">
        <v>1.55</v>
      </c>
      <c r="F10" s="30">
        <f t="shared" si="0"/>
        <v>232.5</v>
      </c>
    </row>
    <row r="11" spans="1:7" x14ac:dyDescent="0.15">
      <c r="A11" s="26" t="s">
        <v>36</v>
      </c>
      <c r="B11" s="26" t="s">
        <v>50</v>
      </c>
      <c r="C11" s="27" t="s">
        <v>3</v>
      </c>
      <c r="D11" s="28">
        <v>1</v>
      </c>
      <c r="E11" s="28">
        <v>30.33</v>
      </c>
      <c r="F11" s="30">
        <f t="shared" si="0"/>
        <v>30.33</v>
      </c>
    </row>
    <row r="12" spans="1:7" x14ac:dyDescent="0.15">
      <c r="A12" s="31" t="s">
        <v>51</v>
      </c>
      <c r="B12" s="26" t="s">
        <v>52</v>
      </c>
      <c r="C12" s="27" t="s">
        <v>9</v>
      </c>
      <c r="D12" s="28">
        <v>1.5</v>
      </c>
      <c r="E12" s="28">
        <v>100.75</v>
      </c>
      <c r="F12" s="30">
        <f t="shared" si="0"/>
        <v>151.125</v>
      </c>
    </row>
    <row r="13" spans="1:7" x14ac:dyDescent="0.15">
      <c r="A13" s="26" t="s">
        <v>68</v>
      </c>
      <c r="B13" s="26" t="s">
        <v>53</v>
      </c>
      <c r="C13" s="27" t="s">
        <v>9</v>
      </c>
      <c r="D13" s="28">
        <v>0.2</v>
      </c>
      <c r="E13" s="28">
        <v>432.97</v>
      </c>
      <c r="F13" s="30">
        <f t="shared" si="0"/>
        <v>86.594000000000008</v>
      </c>
    </row>
    <row r="14" spans="1:7" x14ac:dyDescent="0.15">
      <c r="A14" s="26" t="s">
        <v>11</v>
      </c>
      <c r="B14" s="26" t="s">
        <v>54</v>
      </c>
      <c r="C14" s="27" t="s">
        <v>9</v>
      </c>
      <c r="D14" s="28">
        <v>0.75</v>
      </c>
      <c r="E14" s="28">
        <v>51.96</v>
      </c>
      <c r="F14" s="30">
        <f t="shared" si="0"/>
        <v>38.97</v>
      </c>
    </row>
    <row r="15" spans="1:7" ht="14.1" customHeight="1" x14ac:dyDescent="0.15">
      <c r="A15" s="26" t="s">
        <v>11</v>
      </c>
      <c r="B15" s="26" t="s">
        <v>66</v>
      </c>
      <c r="C15" s="27" t="s">
        <v>9</v>
      </c>
      <c r="D15" s="28">
        <v>0.25</v>
      </c>
      <c r="E15" s="28">
        <v>120.8</v>
      </c>
      <c r="F15" s="30">
        <f t="shared" si="0"/>
        <v>30.2</v>
      </c>
    </row>
    <row r="16" spans="1:7" ht="14.1" customHeight="1" x14ac:dyDescent="0.15">
      <c r="A16" s="26" t="s">
        <v>55</v>
      </c>
      <c r="B16" s="26" t="s">
        <v>72</v>
      </c>
      <c r="C16" s="27" t="s">
        <v>9</v>
      </c>
      <c r="D16" s="26">
        <v>0.4</v>
      </c>
      <c r="E16" s="26">
        <v>241.83</v>
      </c>
      <c r="F16" s="30">
        <f t="shared" si="0"/>
        <v>96.732000000000014</v>
      </c>
    </row>
    <row r="17" spans="1:6" ht="14.1" customHeight="1" x14ac:dyDescent="0.15">
      <c r="A17" s="32" t="s">
        <v>17</v>
      </c>
      <c r="B17" s="32"/>
      <c r="C17" s="33"/>
      <c r="D17" s="32"/>
      <c r="E17" s="34"/>
      <c r="F17" s="35">
        <f>SUM(F18:F24)</f>
        <v>416.10449999999997</v>
      </c>
    </row>
    <row r="18" spans="1:6" ht="14.1" customHeight="1" x14ac:dyDescent="0.15">
      <c r="A18" s="26" t="s">
        <v>38</v>
      </c>
      <c r="B18" s="27"/>
      <c r="C18" s="27" t="s">
        <v>4</v>
      </c>
      <c r="D18" s="29">
        <v>0.05</v>
      </c>
      <c r="E18" s="29">
        <v>120.61</v>
      </c>
      <c r="F18" s="30">
        <f>D18*E18</f>
        <v>6.0305</v>
      </c>
    </row>
    <row r="19" spans="1:6" ht="14.1" customHeight="1" x14ac:dyDescent="0.15">
      <c r="A19" s="26" t="s">
        <v>58</v>
      </c>
      <c r="B19" s="27"/>
      <c r="C19" s="27" t="s">
        <v>4</v>
      </c>
      <c r="D19" s="29">
        <v>0.2</v>
      </c>
      <c r="E19" s="29">
        <v>120.61</v>
      </c>
      <c r="F19" s="30">
        <f>D19*E19</f>
        <v>24.122</v>
      </c>
    </row>
    <row r="20" spans="1:6" ht="14.1" customHeight="1" x14ac:dyDescent="0.15">
      <c r="A20" s="26" t="s">
        <v>63</v>
      </c>
      <c r="B20" s="31" t="s">
        <v>62</v>
      </c>
      <c r="C20" s="27" t="s">
        <v>4</v>
      </c>
      <c r="D20" s="29">
        <v>1.5</v>
      </c>
      <c r="E20" s="29">
        <v>120.61</v>
      </c>
      <c r="F20" s="30">
        <f t="shared" ref="F20:F24" si="1">D20*E20</f>
        <v>180.91499999999999</v>
      </c>
    </row>
    <row r="21" spans="1:6" ht="14.1" customHeight="1" x14ac:dyDescent="0.15">
      <c r="A21" s="36" t="s">
        <v>56</v>
      </c>
      <c r="B21" s="27"/>
      <c r="C21" s="27" t="s">
        <v>4</v>
      </c>
      <c r="D21" s="28">
        <v>0.1</v>
      </c>
      <c r="E21" s="29">
        <v>120.61</v>
      </c>
      <c r="F21" s="30">
        <f>D21*E21</f>
        <v>12.061</v>
      </c>
    </row>
    <row r="22" spans="1:6" ht="14.1" customHeight="1" x14ac:dyDescent="0.15">
      <c r="A22" s="36" t="s">
        <v>13</v>
      </c>
      <c r="B22" s="27"/>
      <c r="C22" s="27" t="s">
        <v>4</v>
      </c>
      <c r="D22" s="28">
        <v>0.7</v>
      </c>
      <c r="E22" s="29">
        <v>120.61</v>
      </c>
      <c r="F22" s="30">
        <f t="shared" si="1"/>
        <v>84.426999999999992</v>
      </c>
    </row>
    <row r="23" spans="1:6" ht="14.1" customHeight="1" x14ac:dyDescent="0.15">
      <c r="A23" s="26" t="s">
        <v>5</v>
      </c>
      <c r="B23" s="27"/>
      <c r="C23" s="27" t="s">
        <v>4</v>
      </c>
      <c r="D23" s="29">
        <v>0.7</v>
      </c>
      <c r="E23" s="29">
        <v>120.61</v>
      </c>
      <c r="F23" s="30">
        <f t="shared" si="1"/>
        <v>84.426999999999992</v>
      </c>
    </row>
    <row r="24" spans="1:6" ht="14.1" customHeight="1" x14ac:dyDescent="0.15">
      <c r="A24" s="26" t="s">
        <v>61</v>
      </c>
      <c r="B24" s="26"/>
      <c r="C24" s="27" t="s">
        <v>4</v>
      </c>
      <c r="D24" s="29">
        <v>0.2</v>
      </c>
      <c r="E24" s="29">
        <v>120.61</v>
      </c>
      <c r="F24" s="30">
        <f t="shared" si="1"/>
        <v>24.122</v>
      </c>
    </row>
    <row r="25" spans="1:6" ht="14.1" customHeight="1" x14ac:dyDescent="0.15">
      <c r="A25" s="32" t="s">
        <v>18</v>
      </c>
      <c r="B25" s="32"/>
      <c r="C25" s="33"/>
      <c r="D25" s="37"/>
      <c r="E25" s="34"/>
      <c r="F25" s="35">
        <f>SUM(F26:F30)</f>
        <v>865.51900000000001</v>
      </c>
    </row>
    <row r="26" spans="1:6" ht="14.1" customHeight="1" x14ac:dyDescent="0.15">
      <c r="A26" s="26" t="s">
        <v>58</v>
      </c>
      <c r="B26" s="26" t="s">
        <v>57</v>
      </c>
      <c r="C26" s="27" t="s">
        <v>29</v>
      </c>
      <c r="D26" s="29">
        <v>1</v>
      </c>
      <c r="E26" s="29">
        <v>136.35</v>
      </c>
      <c r="F26" s="30">
        <f t="shared" ref="F26:F30" si="2">D26*E26</f>
        <v>136.35</v>
      </c>
    </row>
    <row r="27" spans="1:6" ht="14.1" customHeight="1" x14ac:dyDescent="0.15">
      <c r="A27" s="26" t="s">
        <v>63</v>
      </c>
      <c r="B27" s="26" t="s">
        <v>40</v>
      </c>
      <c r="C27" s="27" t="s">
        <v>29</v>
      </c>
      <c r="D27" s="29">
        <v>3</v>
      </c>
      <c r="E27" s="29">
        <v>103.56</v>
      </c>
      <c r="F27" s="30">
        <f t="shared" si="2"/>
        <v>310.68</v>
      </c>
    </row>
    <row r="28" spans="1:6" ht="14.1" customHeight="1" x14ac:dyDescent="0.15">
      <c r="A28" s="36" t="s">
        <v>39</v>
      </c>
      <c r="B28" s="26" t="s">
        <v>65</v>
      </c>
      <c r="C28" s="27" t="s">
        <v>29</v>
      </c>
      <c r="D28" s="28">
        <v>0.8</v>
      </c>
      <c r="E28" s="29">
        <v>75.53</v>
      </c>
      <c r="F28" s="30">
        <f t="shared" si="2"/>
        <v>60.424000000000007</v>
      </c>
    </row>
    <row r="29" spans="1:6" ht="14.1" customHeight="1" x14ac:dyDescent="0.15">
      <c r="A29" s="26" t="s">
        <v>6</v>
      </c>
      <c r="B29" s="36" t="s">
        <v>41</v>
      </c>
      <c r="C29" s="27" t="s">
        <v>29</v>
      </c>
      <c r="D29" s="29">
        <v>1</v>
      </c>
      <c r="E29" s="29">
        <v>319.42</v>
      </c>
      <c r="F29" s="30">
        <f t="shared" si="2"/>
        <v>319.42</v>
      </c>
    </row>
    <row r="30" spans="1:6" ht="14.1" customHeight="1" x14ac:dyDescent="0.15">
      <c r="A30" s="26" t="s">
        <v>59</v>
      </c>
      <c r="B30" s="26" t="s">
        <v>60</v>
      </c>
      <c r="C30" s="27" t="s">
        <v>29</v>
      </c>
      <c r="D30" s="29">
        <v>0.5</v>
      </c>
      <c r="E30" s="26">
        <v>77.290000000000006</v>
      </c>
      <c r="F30" s="30">
        <f t="shared" si="2"/>
        <v>38.645000000000003</v>
      </c>
    </row>
    <row r="31" spans="1:6" ht="14.1" customHeight="1" x14ac:dyDescent="0.15">
      <c r="A31" s="32" t="s">
        <v>19</v>
      </c>
      <c r="B31" s="34" t="s">
        <v>23</v>
      </c>
      <c r="C31" s="38"/>
      <c r="D31" s="39">
        <v>0.01</v>
      </c>
      <c r="E31" s="40">
        <f>F7+F17+F25</f>
        <v>2731.1745000000001</v>
      </c>
      <c r="F31" s="35">
        <f>D31*E31</f>
        <v>27.311745000000002</v>
      </c>
    </row>
    <row r="32" spans="1:6" ht="14.1" customHeight="1" x14ac:dyDescent="0.15">
      <c r="A32" s="26"/>
      <c r="B32" s="26"/>
      <c r="C32" s="27"/>
      <c r="D32" s="26"/>
      <c r="E32" s="26"/>
      <c r="F32" s="30"/>
    </row>
    <row r="33" spans="1:7" ht="14.1" customHeight="1" x14ac:dyDescent="0.15">
      <c r="A33" s="32" t="s">
        <v>20</v>
      </c>
      <c r="B33" s="41" t="s">
        <v>24</v>
      </c>
      <c r="C33" s="38"/>
      <c r="D33" s="39">
        <v>0.02</v>
      </c>
      <c r="E33" s="40">
        <f>F7+F17+F25+F31</f>
        <v>2758.4862450000001</v>
      </c>
      <c r="F33" s="35">
        <f>D33*E33</f>
        <v>55.169724900000006</v>
      </c>
    </row>
    <row r="34" spans="1:7" ht="14.1" customHeight="1" x14ac:dyDescent="0.15">
      <c r="A34" s="26"/>
      <c r="B34" s="26"/>
      <c r="C34" s="27"/>
      <c r="D34" s="26"/>
      <c r="E34" s="26"/>
      <c r="F34" s="30"/>
    </row>
    <row r="35" spans="1:7" ht="14.1" customHeight="1" x14ac:dyDescent="0.15">
      <c r="A35" s="32" t="s">
        <v>21</v>
      </c>
      <c r="B35" s="34" t="s">
        <v>46</v>
      </c>
      <c r="C35" s="38"/>
      <c r="D35" s="42">
        <v>0.03</v>
      </c>
      <c r="E35" s="40">
        <f>F7+F17+F25+F31</f>
        <v>2758.4862450000001</v>
      </c>
      <c r="F35" s="35">
        <f>D35*E35</f>
        <v>82.754587349999994</v>
      </c>
    </row>
    <row r="36" spans="1:7" ht="14.1" customHeight="1" x14ac:dyDescent="0.15">
      <c r="A36" s="26"/>
      <c r="B36" s="26"/>
      <c r="C36" s="27"/>
      <c r="D36" s="26"/>
      <c r="E36" s="26"/>
      <c r="F36" s="30"/>
    </row>
    <row r="37" spans="1:7" ht="14.1" customHeight="1" x14ac:dyDescent="0.15">
      <c r="A37" s="32" t="s">
        <v>26</v>
      </c>
      <c r="B37" s="34"/>
      <c r="C37" s="38"/>
      <c r="D37" s="32"/>
      <c r="E37" s="34"/>
      <c r="F37" s="35">
        <f>SUM(F38:F38)</f>
        <v>133.2348856335</v>
      </c>
    </row>
    <row r="38" spans="1:7" ht="14.1" customHeight="1" x14ac:dyDescent="0.15">
      <c r="A38" s="26" t="s">
        <v>31</v>
      </c>
      <c r="B38" s="36" t="s">
        <v>71</v>
      </c>
      <c r="C38" s="43" t="s">
        <v>47</v>
      </c>
      <c r="D38" s="44">
        <v>4.5999999999999999E-2</v>
      </c>
      <c r="E38" s="29">
        <f>F7+F17+F25+F31+F33+F35</f>
        <v>2896.4105572499998</v>
      </c>
      <c r="F38" s="30">
        <f>D38*E38</f>
        <v>133.2348856335</v>
      </c>
    </row>
    <row r="39" spans="1:7" ht="14.1" customHeight="1" x14ac:dyDescent="0.15">
      <c r="A39" s="26"/>
      <c r="B39" s="26"/>
      <c r="C39" s="27"/>
      <c r="D39" s="26"/>
      <c r="E39" s="26"/>
      <c r="F39" s="30"/>
    </row>
    <row r="40" spans="1:7" ht="14.1" customHeight="1" x14ac:dyDescent="0.15">
      <c r="A40" s="32" t="s">
        <v>22</v>
      </c>
      <c r="B40" s="32"/>
      <c r="C40" s="33"/>
      <c r="D40" s="32"/>
      <c r="E40" s="32"/>
      <c r="F40" s="35">
        <f>F41+F42</f>
        <v>185.72399999999999</v>
      </c>
    </row>
    <row r="41" spans="1:7" ht="14.1" customHeight="1" x14ac:dyDescent="0.15">
      <c r="A41" s="26" t="s">
        <v>7</v>
      </c>
      <c r="B41" s="36"/>
      <c r="C41" s="27" t="s">
        <v>14</v>
      </c>
      <c r="D41" s="36">
        <f>D5</f>
        <v>40</v>
      </c>
      <c r="E41" s="45">
        <v>2.04</v>
      </c>
      <c r="F41" s="30">
        <f>D41*E41</f>
        <v>81.599999999999994</v>
      </c>
    </row>
    <row r="42" spans="1:7" ht="14.1" customHeight="1" x14ac:dyDescent="0.15">
      <c r="A42" s="26" t="s">
        <v>8</v>
      </c>
      <c r="B42" s="26" t="s">
        <v>69</v>
      </c>
      <c r="C42" s="27"/>
      <c r="D42" s="26">
        <v>1.4999999999999999E-2</v>
      </c>
      <c r="E42" s="29">
        <f>F44</f>
        <v>6941.5999999999995</v>
      </c>
      <c r="F42" s="30">
        <f>D42*E42</f>
        <v>104.12399999999998</v>
      </c>
    </row>
    <row r="43" spans="1:7" ht="14.1" customHeight="1" x14ac:dyDescent="0.15">
      <c r="A43" s="26"/>
      <c r="B43" s="26"/>
      <c r="C43" s="27"/>
      <c r="D43" s="26"/>
      <c r="E43" s="26"/>
      <c r="F43" s="30"/>
    </row>
    <row r="44" spans="1:7" ht="14.1" customHeight="1" x14ac:dyDescent="0.15">
      <c r="A44" s="32" t="s">
        <v>32</v>
      </c>
      <c r="B44" s="34" t="s">
        <v>64</v>
      </c>
      <c r="C44" s="38" t="s">
        <v>15</v>
      </c>
      <c r="D44" s="41">
        <f>D5</f>
        <v>40</v>
      </c>
      <c r="E44" s="34">
        <v>173.54</v>
      </c>
      <c r="F44" s="35">
        <f>D44*E44</f>
        <v>6941.5999999999995</v>
      </c>
    </row>
    <row r="45" spans="1:7" ht="14.1" customHeight="1" x14ac:dyDescent="0.15">
      <c r="A45" s="46"/>
      <c r="B45" s="46"/>
      <c r="C45" s="46"/>
      <c r="D45" s="46"/>
      <c r="E45" s="46"/>
      <c r="F45" s="47"/>
      <c r="G45" s="9"/>
    </row>
    <row r="46" spans="1:7" ht="14.1" customHeight="1" x14ac:dyDescent="0.15">
      <c r="A46" s="32" t="s">
        <v>33</v>
      </c>
      <c r="B46" s="34" t="s">
        <v>15</v>
      </c>
      <c r="C46" s="48"/>
      <c r="D46" s="34"/>
      <c r="E46" s="34"/>
      <c r="F46" s="35">
        <f>F7+F17+F25+F31+F33+F35+F37+F40</f>
        <v>3215.3694428835001</v>
      </c>
      <c r="G46" s="9"/>
    </row>
    <row r="47" spans="1:7" ht="14.1" customHeight="1" x14ac:dyDescent="0.15">
      <c r="A47" s="32" t="s">
        <v>33</v>
      </c>
      <c r="B47" s="34" t="s">
        <v>16</v>
      </c>
      <c r="C47" s="33"/>
      <c r="D47" s="34"/>
      <c r="E47" s="34"/>
      <c r="F47" s="35">
        <f>F46/D5</f>
        <v>80.384236072087504</v>
      </c>
      <c r="G47" s="9"/>
    </row>
    <row r="48" spans="1:7" ht="14.1" customHeight="1" x14ac:dyDescent="0.15">
      <c r="A48" s="32" t="s">
        <v>34</v>
      </c>
      <c r="B48" s="34" t="s">
        <v>15</v>
      </c>
      <c r="C48" s="38"/>
      <c r="D48" s="34"/>
      <c r="E48" s="34"/>
      <c r="F48" s="35">
        <f>F44-F46</f>
        <v>3726.2305571164993</v>
      </c>
      <c r="G48" s="9"/>
    </row>
    <row r="49" spans="1:6" ht="20.25" customHeight="1" x14ac:dyDescent="0.15">
      <c r="A49" s="32" t="s">
        <v>34</v>
      </c>
      <c r="B49" s="34" t="s">
        <v>30</v>
      </c>
      <c r="C49" s="38"/>
      <c r="D49" s="34"/>
      <c r="E49" s="34"/>
      <c r="F49" s="35">
        <f>F48/F46*100</f>
        <v>115.88810005530394</v>
      </c>
    </row>
    <row r="50" spans="1:6" ht="24" customHeight="1" x14ac:dyDescent="0.15">
      <c r="A50" s="13" t="s">
        <v>28</v>
      </c>
      <c r="B50" s="13"/>
      <c r="C50" s="13"/>
      <c r="D50" s="13"/>
      <c r="E50" s="13"/>
      <c r="F50" s="13"/>
    </row>
    <row r="51" spans="1:6" x14ac:dyDescent="0.15">
      <c r="A51" s="13"/>
      <c r="B51" s="13"/>
      <c r="C51" s="13"/>
      <c r="D51" s="13"/>
      <c r="E51" s="13"/>
      <c r="F51" s="13"/>
    </row>
    <row r="52" spans="1:6" x14ac:dyDescent="0.15">
      <c r="A52" s="10"/>
    </row>
    <row r="53" spans="1:6" x14ac:dyDescent="0.15">
      <c r="A53" s="10"/>
    </row>
    <row r="54" spans="1:6" x14ac:dyDescent="0.15">
      <c r="A54" s="11"/>
    </row>
    <row r="55" spans="1:6" x14ac:dyDescent="0.15">
      <c r="A55" s="12"/>
    </row>
    <row r="56" spans="1:6" x14ac:dyDescent="0.15">
      <c r="A56" s="12"/>
    </row>
    <row r="58" spans="1:6" x14ac:dyDescent="0.15">
      <c r="A58" s="12"/>
    </row>
    <row r="59" spans="1:6" x14ac:dyDescent="0.15">
      <c r="A59" s="12"/>
    </row>
    <row r="60" spans="1:6" x14ac:dyDescent="0.15">
      <c r="A60" s="12"/>
    </row>
    <row r="61" spans="1:6" x14ac:dyDescent="0.15">
      <c r="A61" s="12"/>
    </row>
    <row r="62" spans="1:6" x14ac:dyDescent="0.15">
      <c r="A62" s="12"/>
    </row>
  </sheetData>
  <mergeCells count="8">
    <mergeCell ref="A50:F50"/>
    <mergeCell ref="A51:F51"/>
    <mergeCell ref="A1:F1"/>
    <mergeCell ref="A2:F2"/>
    <mergeCell ref="A3:F3"/>
    <mergeCell ref="A4:F4"/>
    <mergeCell ref="A5:C5"/>
    <mergeCell ref="E5:F5"/>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Feijãomédiatec-abril2019</vt:lpstr>
    </vt:vector>
  </TitlesOfParts>
  <Company>Copercampos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Copercampos</dc:creator>
  <cp:lastModifiedBy>Edila Goncalves Botelho</cp:lastModifiedBy>
  <cp:lastPrinted>2019-06-04T11:29:56Z</cp:lastPrinted>
  <dcterms:created xsi:type="dcterms:W3CDTF">1999-07-19T11:40:25Z</dcterms:created>
  <dcterms:modified xsi:type="dcterms:W3CDTF">2019-06-19T19:43:37Z</dcterms:modified>
</cp:coreProperties>
</file>