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Abril_2019\"/>
    </mc:Choice>
  </mc:AlternateContent>
  <bookViews>
    <workbookView xWindow="0" yWindow="0" windowWidth="28800" windowHeight="11835"/>
  </bookViews>
  <sheets>
    <sheet name="trigoaltatec-abril2019" sheetId="10" r:id="rId1"/>
  </sheets>
  <calcPr calcId="152511"/>
</workbook>
</file>

<file path=xl/calcChain.xml><?xml version="1.0" encoding="utf-8"?>
<calcChain xmlns="http://schemas.openxmlformats.org/spreadsheetml/2006/main">
  <c r="F38" i="10" l="1"/>
  <c r="E37" i="10" s="1"/>
  <c r="F37" i="10" s="1"/>
  <c r="F36" i="10"/>
  <c r="F29" i="10"/>
  <c r="F28" i="10"/>
  <c r="F27" i="10"/>
  <c r="F26" i="10"/>
  <c r="F25" i="10" s="1"/>
  <c r="F24" i="10"/>
  <c r="F23" i="10"/>
  <c r="F22" i="10"/>
  <c r="F21" i="10"/>
  <c r="F20" i="10"/>
  <c r="F19" i="10" s="1"/>
  <c r="F18" i="10"/>
  <c r="F17" i="10"/>
  <c r="F16" i="10"/>
  <c r="F15" i="10"/>
  <c r="F14" i="10"/>
  <c r="F13" i="10"/>
  <c r="F12" i="10"/>
  <c r="F11" i="10"/>
  <c r="F10" i="10"/>
  <c r="F9" i="10"/>
  <c r="F8" i="10"/>
  <c r="F35" i="10" l="1"/>
  <c r="F7" i="10"/>
  <c r="E30" i="10"/>
  <c r="F30" i="10" s="1"/>
  <c r="E31" i="10" s="1"/>
  <c r="F31" i="10" s="1"/>
  <c r="E32" i="10" l="1"/>
  <c r="F32" i="10" s="1"/>
  <c r="E34" i="10" s="1"/>
  <c r="F34" i="10" s="1"/>
  <c r="F33" i="10" s="1"/>
  <c r="F39" i="10" s="1"/>
  <c r="F41" i="10" l="1"/>
  <c r="F42" i="10" s="1"/>
  <c r="F40" i="10"/>
</calcChain>
</file>

<file path=xl/sharedStrings.xml><?xml version="1.0" encoding="utf-8"?>
<sst xmlns="http://schemas.openxmlformats.org/spreadsheetml/2006/main" count="96" uniqueCount="71">
  <si>
    <t>Especificação</t>
  </si>
  <si>
    <t>Quantidade</t>
  </si>
  <si>
    <t>Semente</t>
  </si>
  <si>
    <t>kg</t>
  </si>
  <si>
    <t>dia-homem</t>
  </si>
  <si>
    <t>Colheita</t>
  </si>
  <si>
    <t>Colheita Mecânica</t>
  </si>
  <si>
    <t>Transporte externo</t>
  </si>
  <si>
    <t>Previdência social</t>
  </si>
  <si>
    <t>l</t>
  </si>
  <si>
    <t>Inseticida - Parte aérea</t>
  </si>
  <si>
    <t>1 - INSUMOS</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</si>
  <si>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</si>
  <si>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</si>
  <si>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</si>
  <si>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</si>
  <si>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</si>
  <si>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</si>
  <si>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</si>
  <si>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</si>
  <si>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</si>
  <si>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</si>
  <si>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2,0% de 1+2+3+4</t>
  </si>
  <si>
    <t>Rendimento médio esperado (saco 60 kg/ha)</t>
  </si>
  <si>
    <t>7 - CUSTOS FINANCEIROS</t>
  </si>
  <si>
    <t>COMPONENTES DO CUSTO</t>
  </si>
  <si>
    <t>Fonte: Epagri-Cepa</t>
  </si>
  <si>
    <t>hora</t>
  </si>
  <si>
    <t>%</t>
  </si>
  <si>
    <t>Juro sobre financiamento</t>
  </si>
  <si>
    <t>9 - RECEITA BRUTA</t>
  </si>
  <si>
    <t>CUSTO OPERACIONAL DIRETO (Custo Variável)</t>
  </si>
  <si>
    <t>MARGEM BRUTA</t>
  </si>
  <si>
    <t>Adubo de base</t>
  </si>
  <si>
    <t>Herbicida dessecante</t>
  </si>
  <si>
    <t>Adubo de cobertura</t>
  </si>
  <si>
    <t>Tratamento semente</t>
  </si>
  <si>
    <t>Trator+pulverizador</t>
  </si>
  <si>
    <t>Colhetadeira média</t>
  </si>
  <si>
    <t>Unidade de  referência</t>
  </si>
  <si>
    <t>Valor unitário (R$)</t>
  </si>
  <si>
    <t>Valor total (R$)</t>
  </si>
  <si>
    <t>Uréia</t>
  </si>
  <si>
    <t>1 ano</t>
  </si>
  <si>
    <t>Sistema de cultivo: Plantio direto.</t>
  </si>
  <si>
    <t>Herbicida pré emergente</t>
  </si>
  <si>
    <t>Tratamento Semente</t>
  </si>
  <si>
    <t>Fungicida - Parte aérea</t>
  </si>
  <si>
    <t>Adubação cobertura</t>
  </si>
  <si>
    <t>Trator+plant./adub.</t>
  </si>
  <si>
    <t>Plantio e adubação base</t>
  </si>
  <si>
    <t>Trator+distrib. uréia</t>
  </si>
  <si>
    <t>Cert./Fisc. (Classe Pão)</t>
  </si>
  <si>
    <t>Ally</t>
  </si>
  <si>
    <t>g</t>
  </si>
  <si>
    <t>Spectro</t>
  </si>
  <si>
    <t>Tilt 250 SC</t>
  </si>
  <si>
    <t>Nativo</t>
  </si>
  <si>
    <t>Match CE 500</t>
  </si>
  <si>
    <t>Certero SC 480</t>
  </si>
  <si>
    <t>Engeo Pleno</t>
  </si>
  <si>
    <t>7 pulverizações</t>
  </si>
  <si>
    <t>Pulverização Agrotóx. (her[2]+ins[3]+fun[2]=7aplic.)</t>
  </si>
  <si>
    <t>Preço médio sc 60kg</t>
  </si>
  <si>
    <t>Roundup WG</t>
  </si>
  <si>
    <t>1,5% da receita bruta</t>
  </si>
  <si>
    <t>6,5% de 1+2+3+4</t>
  </si>
  <si>
    <t>CUSTO DE PRODUÇÃO ESTIMADO POR HECTARE DE CULTIVO: Abril/2019</t>
  </si>
  <si>
    <t>08-20-20</t>
  </si>
  <si>
    <t xml:space="preserve">Trigo: Alta tecnologia </t>
  </si>
  <si>
    <t>8,5% ao ano (Pronaf)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</si>
</sst>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1" x14ac:knownFonts="1">
    <font>
      <sz val="10"/>
      <name val="Arial"/>
    </font>
    <font>
      <sz val="10"/>
      <name val="Arial"/>
      <family val="2"/>
    </font>
    <font>
      <b/>
      <sz val="16"/>
      <name val="Verdana"/>
      <family val="2"/>
    </font>
    <font>
      <sz val="10"/>
      <name val="Verdana"/>
      <family val="2"/>
    </font>
    <font>
      <b/>
      <sz val="9"/>
      <name val="Verdana"/>
      <family val="2"/>
    </font>
    <font>
      <sz val="9"/>
      <name val="Verdana"/>
      <family val="2"/>
    </font>
    <font>
      <b/>
      <sz val="9"/>
      <color theme="1"/>
      <name val="Verdana"/>
      <family val="2"/>
    </font>
    <font>
      <b/>
      <sz val="8"/>
      <name val="Verdana"/>
      <family val="2"/>
    </font>
    <font>
      <sz val="8"/>
      <name val="Verdana"/>
      <family val="2"/>
    </font>
    <font>
      <sz val="8"/>
      <color theme="1"/>
      <name val="Verdana"/>
      <family val="2"/>
    </font>
    <font>
      <sz val="9"/>
      <color theme="1"/>
      <name val="Verdana"/>
      <family val="2"/>
    </font>
  </fonts>
  <fills count="4">
    <fill>
      <patternFill patternType="none"/>
    </fill>
    <fill>
      <patternFill patternType="gray125"/>
    </fill>
    <fill>
      <patternFill patternType="solid">
        <fgColor theme="0"/>
        <bgColor indexed="64"/>
      </patternFill>
    </fill>
    <fill>
      <patternFill patternType="solid">
        <fgColor rgb="FFE7F6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44">
    <xf numFmtId="0" fontId="0" fillId="0" borderId="0" xfId="0"/>
    <xf numFmtId="0" fontId="3" fillId="0" borderId="0" xfId="0" applyFont="1"/>
    <xf numFmtId="0" fontId="3" fillId="0" borderId="0" xfId="0" applyFont="1" applyBorder="1"/>
    <xf numFmtId="0" fontId="6" fillId="0" borderId="1"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3" borderId="1" xfId="0" applyFont="1" applyFill="1" applyBorder="1" applyAlignment="1">
      <alignment vertical="center"/>
    </xf>
    <xf numFmtId="164" fontId="7" fillId="3" borderId="1" xfId="1" applyFont="1" applyFill="1" applyBorder="1" applyAlignment="1">
      <alignment vertical="center"/>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2" fontId="9" fillId="0" borderId="1" xfId="0" applyNumberFormat="1" applyFont="1" applyFill="1" applyBorder="1" applyAlignment="1">
      <alignment vertical="center"/>
    </xf>
    <xf numFmtId="2" fontId="8" fillId="0" borderId="1" xfId="0" applyNumberFormat="1" applyFont="1" applyFill="1" applyBorder="1" applyAlignment="1">
      <alignment vertical="center"/>
    </xf>
    <xf numFmtId="164" fontId="8" fillId="0" borderId="1" xfId="1" applyFont="1" applyFill="1" applyBorder="1" applyAlignment="1">
      <alignment vertical="center"/>
    </xf>
    <xf numFmtId="2" fontId="3" fillId="0" borderId="0" xfId="0" applyNumberFormat="1" applyFont="1"/>
    <xf numFmtId="0" fontId="8" fillId="0" borderId="1" xfId="0" applyFont="1" applyFill="1" applyBorder="1" applyAlignment="1">
      <alignment horizontal="left" vertical="center"/>
    </xf>
    <xf numFmtId="0" fontId="7" fillId="3" borderId="1" xfId="0" applyFont="1" applyFill="1" applyBorder="1" applyAlignment="1">
      <alignment horizontal="center" vertical="center"/>
    </xf>
    <xf numFmtId="0" fontId="8" fillId="3" borderId="1" xfId="0" applyFont="1" applyFill="1" applyBorder="1" applyAlignment="1">
      <alignment vertical="center"/>
    </xf>
    <xf numFmtId="0" fontId="9" fillId="0" borderId="1" xfId="0" applyFont="1" applyFill="1" applyBorder="1" applyAlignment="1">
      <alignment vertical="center"/>
    </xf>
    <xf numFmtId="2" fontId="7" fillId="3" borderId="1" xfId="0" applyNumberFormat="1" applyFont="1" applyFill="1" applyBorder="1" applyAlignment="1">
      <alignment vertical="center"/>
    </xf>
    <xf numFmtId="0" fontId="8" fillId="3" borderId="1" xfId="0" applyFont="1" applyFill="1" applyBorder="1" applyAlignment="1">
      <alignment horizontal="center" vertical="center"/>
    </xf>
    <xf numFmtId="0" fontId="8" fillId="3" borderId="1" xfId="0" applyNumberFormat="1" applyFont="1" applyFill="1" applyBorder="1" applyAlignment="1">
      <alignment vertical="center"/>
    </xf>
    <xf numFmtId="2" fontId="8" fillId="3" borderId="1" xfId="0" applyNumberFormat="1" applyFont="1" applyFill="1" applyBorder="1" applyAlignment="1">
      <alignment vertical="center"/>
    </xf>
    <xf numFmtId="0" fontId="9" fillId="3" borderId="1" xfId="0" applyFont="1" applyFill="1" applyBorder="1" applyAlignment="1">
      <alignment vertical="center"/>
    </xf>
    <xf numFmtId="0" fontId="9" fillId="3" borderId="1" xfId="0" applyNumberFormat="1" applyFont="1" applyFill="1" applyBorder="1" applyAlignment="1">
      <alignment vertical="center"/>
    </xf>
    <xf numFmtId="0" fontId="8" fillId="0" borderId="0" xfId="0" applyFont="1" applyAlignment="1">
      <alignment horizontal="center"/>
    </xf>
    <xf numFmtId="0" fontId="9" fillId="0" borderId="1" xfId="0" applyNumberFormat="1" applyFont="1" applyFill="1" applyBorder="1" applyAlignment="1">
      <alignment vertical="center"/>
    </xf>
    <xf numFmtId="0" fontId="8" fillId="2" borderId="1" xfId="0" applyFont="1" applyFill="1" applyBorder="1" applyAlignment="1">
      <alignment vertical="center"/>
    </xf>
    <xf numFmtId="0" fontId="8" fillId="0" borderId="1" xfId="0" applyNumberFormat="1" applyFont="1" applyFill="1" applyBorder="1" applyAlignment="1">
      <alignment vertical="center"/>
    </xf>
    <xf numFmtId="2" fontId="7" fillId="3" borderId="1" xfId="0" applyNumberFormat="1" applyFont="1" applyFill="1" applyBorder="1" applyAlignment="1">
      <alignment horizontal="center" vertical="center"/>
    </xf>
    <xf numFmtId="0" fontId="4" fillId="0" borderId="0" xfId="0" applyFont="1" applyAlignment="1">
      <alignment horizontal="left"/>
    </xf>
    <xf numFmtId="0" fontId="5" fillId="0" borderId="0" xfId="0" applyFont="1"/>
    <xf numFmtId="0" fontId="5" fillId="0" borderId="0" xfId="0" applyFont="1" applyAlignment="1">
      <alignment horizontal="left"/>
    </xf>
    <xf numFmtId="0" fontId="10"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3" fontId="5" fillId="0" borderId="2" xfId="0" applyNumberFormat="1" applyFont="1" applyFill="1" applyBorder="1" applyAlignment="1">
      <alignment horizontal="center"/>
    </xf>
    <xf numFmtId="3" fontId="5" fillId="0" borderId="3" xfId="0" applyNumberFormat="1" applyFont="1" applyFill="1" applyBorder="1" applyAlignment="1">
      <alignment horizontal="center"/>
    </xf>
    <xf numFmtId="0" fontId="4" fillId="3" borderId="5" xfId="0" applyFont="1" applyFill="1" applyBorder="1" applyAlignment="1">
      <alignment horizontal="left" vertical="center"/>
    </xf>
    <xf numFmtId="0" fontId="5" fillId="3" borderId="6" xfId="0" applyFont="1" applyFill="1" applyBorder="1" applyAlignment="1">
      <alignment horizontal="left"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0</xdr:rowOff>
    </xdr:from>
    <xdr:to>
      <xdr:col>6</xdr:col>
      <xdr:colOff>0</xdr:colOff>
      <xdr:row>67</xdr:row>
      <xdr:rowOff>133349</xdr:rowOff>
    </xdr:to>
    <xdr:sp macro="" textlink="">
      <xdr:nvSpPr>
        <xdr:cNvPr id="2" name="CaixaDeTexto 1"/>
        <xdr:cNvSpPr txBox="1"/>
      </xdr:nvSpPr>
      <xdr:spPr>
        <a:xfrm>
          <a:off x="0" y="8239125"/>
          <a:ext cx="6248400" cy="38576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algn="l" eaLnBrk="1" fontAlgn="auto" latinLnBrk="0" hangingPunct="1"/>
          <a:r>
            <a:rPr kumimoji="0" lang="pt-BR" sz="1000" b="0" i="0" u="none" strike="noStrike" kern="0" cap="none" spc="0" normalizeH="0" baseline="0">
              <a:ln>
                <a:noFill/>
              </a:ln>
              <a:solidFill>
                <a:prstClr val="black"/>
              </a:solidFill>
              <a:effectLst/>
              <a:uLnTx/>
              <a:uFillTx/>
              <a:latin typeface="Arial" pitchFamily="34" charset="0"/>
              <a:ea typeface="+mn-ea"/>
              <a:cs typeface="Arial" pitchFamily="34" charset="0"/>
            </a:rPr>
            <a:t>O custo de produção direto do trigo foi calculado com base nos preços médios dos insumos e fatores de produção, registrados no levantamento de preços efetuado pelo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 ser obtido no site do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xdr:from>
      <xdr:col>0</xdr:col>
      <xdr:colOff>0</xdr:colOff>
      <xdr:row>44</xdr:row>
      <xdr:rowOff>0</xdr:rowOff>
    </xdr:from>
    <xdr:to>
      <xdr:col>6</xdr:col>
      <xdr:colOff>0</xdr:colOff>
      <xdr:row>66</xdr:row>
      <xdr:rowOff>152400</xdr:rowOff>
    </xdr:to>
    <xdr:sp macro="" textlink="">
      <xdr:nvSpPr>
        <xdr:cNvPr id="4" name="CaixaDeTexto 3"/>
        <xdr:cNvSpPr txBox="1"/>
      </xdr:nvSpPr>
      <xdr:spPr>
        <a:xfrm>
          <a:off x="0" y="8239125"/>
          <a:ext cx="8210550" cy="371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algn="l" eaLnBrk="1" fontAlgn="auto" latinLnBrk="0" hangingPunct="1"/>
          <a:r>
            <a:rPr kumimoji="0" lang="pt-BR" sz="1000" b="0" i="0" u="none" strike="noStrike" kern="0" cap="none" spc="0" normalizeH="0" baseline="0">
              <a:ln>
                <a:noFill/>
              </a:ln>
              <a:solidFill>
                <a:prstClr val="black"/>
              </a:solidFill>
              <a:effectLst/>
              <a:uLnTx/>
              <a:uFillTx/>
              <a:latin typeface="Arial" pitchFamily="34" charset="0"/>
              <a:ea typeface="+mn-ea"/>
              <a:cs typeface="Arial" pitchFamily="34" charset="0"/>
            </a:rPr>
            <a:t>O custo de produção direto do trigo foi calculado com base nos preços médios dos insumos e fatores de produção, registrados no levantamento de preços efetuado pelo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todos os componentes e seus respectivos coeficientes técnicos, adotados no sistema de produção, desde a implantação da lavoura até a entrega da produção no armazém do comprador.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 ser obtido no site do Epagri/Cepa.</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47625</xdr:colOff>
      <xdr:row>0</xdr:row>
      <xdr:rowOff>0</xdr:rowOff>
    </xdr:from>
    <xdr:to>
      <xdr:col>0</xdr:col>
      <xdr:colOff>2094789</xdr:colOff>
      <xdr:row>0</xdr:row>
      <xdr:rowOff>685800</xdr:rowOff>
    </xdr:to>
    <xdr:pic>
      <xdr:nvPicPr>
        <xdr:cNvPr id="5" name="Imagem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047164" cy="6858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tabSelected="1" workbookViewId="0">
      <selection activeCell="A3" sqref="A3:F3"/>
    </sheetView>
  </sheetViews>
  <sheetFormatPr defaultRowHeight="12.75" x14ac:dyDescent="0.2"/>
  <cols>
    <col min="1" max="1" width="45.28515625" style="1" customWidth="1"/>
    <col min="2" max="2" width="22.5703125" style="1" customWidth="1"/>
    <col min="3" max="3" width="16" style="1" customWidth="1"/>
    <col min="4" max="4" width="14.28515625" style="1" customWidth="1"/>
    <col min="5" max="5" width="13.85546875" style="1" customWidth="1"/>
    <col min="6" max="6" width="11.140625" style="1" customWidth="1"/>
    <col min="7" max="7" width="13" style="1" customWidth="1"/>
    <col min="8" max="8" width="46.7109375" style="1" customWidth="1"/>
    <col min="9" max="9" width="21.140625" style="1" customWidth="1"/>
    <col min="10" max="10" width="23.140625" style="1" customWidth="1"/>
    <col min="11" max="11" width="21.85546875" style="1" customWidth="1"/>
    <col min="12" max="12" width="22" style="1" customWidth="1"/>
    <col min="13" max="13" width="28.28515625" style="1" customWidth="1"/>
    <col min="14" max="16384" width="9.140625" style="1"/>
  </cols>
  <sheetData>
    <row r="1" spans="1:9" ht="60.75" customHeight="1" x14ac:dyDescent="0.2">
      <c r="A1" s="34"/>
      <c r="B1" s="34"/>
      <c r="C1" s="34"/>
      <c r="D1" s="34"/>
      <c r="E1" s="34"/>
      <c r="F1" s="34"/>
    </row>
    <row r="2" spans="1:9" x14ac:dyDescent="0.2">
      <c r="A2" s="35" t="s">
        <v>67</v>
      </c>
      <c r="B2" s="35"/>
      <c r="C2" s="35"/>
      <c r="D2" s="35"/>
      <c r="E2" s="35"/>
      <c r="F2" s="35"/>
    </row>
    <row r="3" spans="1:9" x14ac:dyDescent="0.2">
      <c r="A3" s="42" t="s">
        <v>69</v>
      </c>
      <c r="B3" s="43"/>
      <c r="C3" s="43"/>
      <c r="D3" s="43"/>
      <c r="E3" s="43"/>
      <c r="F3" s="43"/>
      <c r="G3" s="2"/>
    </row>
    <row r="4" spans="1:9" x14ac:dyDescent="0.2">
      <c r="A4" s="36" t="s">
        <v>44</v>
      </c>
      <c r="B4" s="36"/>
      <c r="C4" s="36"/>
      <c r="D4" s="36"/>
      <c r="E4" s="36"/>
      <c r="F4" s="36"/>
    </row>
    <row r="5" spans="1:9" x14ac:dyDescent="0.2">
      <c r="A5" s="37" t="s">
        <v>23</v>
      </c>
      <c r="B5" s="38"/>
      <c r="C5" s="39"/>
      <c r="D5" s="3">
        <v>70</v>
      </c>
      <c r="E5" s="40"/>
      <c r="F5" s="41"/>
    </row>
    <row r="6" spans="1:9" ht="21" x14ac:dyDescent="0.2">
      <c r="A6" s="4" t="s">
        <v>25</v>
      </c>
      <c r="B6" s="5" t="s">
        <v>0</v>
      </c>
      <c r="C6" s="6" t="s">
        <v>39</v>
      </c>
      <c r="D6" s="5" t="s">
        <v>1</v>
      </c>
      <c r="E6" s="6" t="s">
        <v>40</v>
      </c>
      <c r="F6" s="6" t="s">
        <v>41</v>
      </c>
    </row>
    <row r="7" spans="1:9" x14ac:dyDescent="0.2">
      <c r="A7" s="7" t="s">
        <v>11</v>
      </c>
      <c r="B7" s="7"/>
      <c r="C7" s="7"/>
      <c r="D7" s="7"/>
      <c r="E7" s="7"/>
      <c r="F7" s="8">
        <f>SUM(F8:F18)</f>
        <v>1561.7099999999998</v>
      </c>
    </row>
    <row r="8" spans="1:9" x14ac:dyDescent="0.2">
      <c r="A8" s="9" t="s">
        <v>2</v>
      </c>
      <c r="B8" s="9" t="s">
        <v>52</v>
      </c>
      <c r="C8" s="10" t="s">
        <v>3</v>
      </c>
      <c r="D8" s="11">
        <v>200</v>
      </c>
      <c r="E8" s="12">
        <v>2.1</v>
      </c>
      <c r="F8" s="13">
        <f>D8*E8</f>
        <v>420</v>
      </c>
      <c r="I8" s="14"/>
    </row>
    <row r="9" spans="1:9" x14ac:dyDescent="0.2">
      <c r="A9" s="9" t="s">
        <v>33</v>
      </c>
      <c r="B9" s="9" t="s">
        <v>68</v>
      </c>
      <c r="C9" s="10" t="s">
        <v>3</v>
      </c>
      <c r="D9" s="11">
        <v>350</v>
      </c>
      <c r="E9" s="11">
        <v>1.75</v>
      </c>
      <c r="F9" s="13">
        <f t="shared" ref="F9:F18" si="0">D9*E9</f>
        <v>612.5</v>
      </c>
      <c r="I9" s="14"/>
    </row>
    <row r="10" spans="1:9" x14ac:dyDescent="0.2">
      <c r="A10" s="9" t="s">
        <v>35</v>
      </c>
      <c r="B10" s="9" t="s">
        <v>42</v>
      </c>
      <c r="C10" s="10" t="s">
        <v>3</v>
      </c>
      <c r="D10" s="11">
        <v>200</v>
      </c>
      <c r="E10" s="11">
        <v>1.55</v>
      </c>
      <c r="F10" s="13">
        <f t="shared" si="0"/>
        <v>310</v>
      </c>
      <c r="I10" s="14"/>
    </row>
    <row r="11" spans="1:9" x14ac:dyDescent="0.2">
      <c r="A11" s="9" t="s">
        <v>34</v>
      </c>
      <c r="B11" s="9" t="s">
        <v>64</v>
      </c>
      <c r="C11" s="10" t="s">
        <v>3</v>
      </c>
      <c r="D11" s="11">
        <v>1.5</v>
      </c>
      <c r="E11" s="11">
        <v>30.33</v>
      </c>
      <c r="F11" s="13">
        <f t="shared" si="0"/>
        <v>45.494999999999997</v>
      </c>
      <c r="I11" s="14"/>
    </row>
    <row r="12" spans="1:9" x14ac:dyDescent="0.2">
      <c r="A12" s="9" t="s">
        <v>46</v>
      </c>
      <c r="B12" s="9" t="s">
        <v>55</v>
      </c>
      <c r="C12" s="10" t="s">
        <v>9</v>
      </c>
      <c r="D12" s="11">
        <v>0.2</v>
      </c>
      <c r="E12" s="11">
        <v>101.59</v>
      </c>
      <c r="F12" s="13">
        <f t="shared" si="0"/>
        <v>20.318000000000001</v>
      </c>
      <c r="I12" s="14"/>
    </row>
    <row r="13" spans="1:9" x14ac:dyDescent="0.2">
      <c r="A13" s="15" t="s">
        <v>45</v>
      </c>
      <c r="B13" s="9" t="s">
        <v>53</v>
      </c>
      <c r="C13" s="10" t="s">
        <v>54</v>
      </c>
      <c r="D13" s="11">
        <v>4</v>
      </c>
      <c r="E13" s="11">
        <v>1.1599999999999999</v>
      </c>
      <c r="F13" s="13">
        <f t="shared" si="0"/>
        <v>4.6399999999999997</v>
      </c>
      <c r="I13" s="14"/>
    </row>
    <row r="14" spans="1:9" x14ac:dyDescent="0.2">
      <c r="A14" s="9" t="s">
        <v>47</v>
      </c>
      <c r="B14" s="9" t="s">
        <v>56</v>
      </c>
      <c r="C14" s="10" t="s">
        <v>9</v>
      </c>
      <c r="D14" s="11">
        <v>0.75</v>
      </c>
      <c r="E14" s="11">
        <v>63.32</v>
      </c>
      <c r="F14" s="13">
        <f t="shared" si="0"/>
        <v>47.49</v>
      </c>
      <c r="I14" s="14"/>
    </row>
    <row r="15" spans="1:9" x14ac:dyDescent="0.2">
      <c r="A15" s="9" t="s">
        <v>47</v>
      </c>
      <c r="B15" s="9" t="s">
        <v>57</v>
      </c>
      <c r="C15" s="10" t="s">
        <v>9</v>
      </c>
      <c r="D15" s="11">
        <v>0.75</v>
      </c>
      <c r="E15" s="11">
        <v>91.86</v>
      </c>
      <c r="F15" s="13">
        <f t="shared" si="0"/>
        <v>68.894999999999996</v>
      </c>
      <c r="I15" s="14"/>
    </row>
    <row r="16" spans="1:9" ht="14.1" customHeight="1" x14ac:dyDescent="0.2">
      <c r="A16" s="9" t="s">
        <v>10</v>
      </c>
      <c r="B16" s="9" t="s">
        <v>58</v>
      </c>
      <c r="C16" s="10" t="s">
        <v>9</v>
      </c>
      <c r="D16" s="11">
        <v>0.1</v>
      </c>
      <c r="E16" s="11">
        <v>74.47</v>
      </c>
      <c r="F16" s="13">
        <f t="shared" si="0"/>
        <v>7.4470000000000001</v>
      </c>
      <c r="I16" s="14"/>
    </row>
    <row r="17" spans="1:9" ht="14.1" customHeight="1" x14ac:dyDescent="0.2">
      <c r="A17" s="9" t="s">
        <v>10</v>
      </c>
      <c r="B17" s="9" t="s">
        <v>59</v>
      </c>
      <c r="C17" s="10" t="s">
        <v>9</v>
      </c>
      <c r="D17" s="11">
        <v>0.03</v>
      </c>
      <c r="E17" s="11">
        <v>188.6</v>
      </c>
      <c r="F17" s="13">
        <f t="shared" si="0"/>
        <v>5.6579999999999995</v>
      </c>
      <c r="I17" s="14"/>
    </row>
    <row r="18" spans="1:9" ht="14.1" customHeight="1" x14ac:dyDescent="0.2">
      <c r="A18" s="9" t="s">
        <v>10</v>
      </c>
      <c r="B18" s="9" t="s">
        <v>60</v>
      </c>
      <c r="C18" s="10" t="s">
        <v>9</v>
      </c>
      <c r="D18" s="12">
        <v>0.1</v>
      </c>
      <c r="E18" s="9">
        <v>192.67</v>
      </c>
      <c r="F18" s="13">
        <f t="shared" si="0"/>
        <v>19.266999999999999</v>
      </c>
      <c r="I18" s="14"/>
    </row>
    <row r="19" spans="1:9" ht="14.1" customHeight="1" x14ac:dyDescent="0.2">
      <c r="A19" s="7" t="s">
        <v>15</v>
      </c>
      <c r="B19" s="7"/>
      <c r="C19" s="16"/>
      <c r="D19" s="7"/>
      <c r="E19" s="17"/>
      <c r="F19" s="8">
        <f>SUM(F20:F24)</f>
        <v>150.76249999999999</v>
      </c>
      <c r="I19" s="14"/>
    </row>
    <row r="20" spans="1:9" ht="14.1" customHeight="1" x14ac:dyDescent="0.2">
      <c r="A20" s="9" t="s">
        <v>36</v>
      </c>
      <c r="B20" s="10"/>
      <c r="C20" s="10" t="s">
        <v>4</v>
      </c>
      <c r="D20" s="12">
        <v>0.05</v>
      </c>
      <c r="E20" s="12">
        <v>120.61</v>
      </c>
      <c r="F20" s="13">
        <f>D20*E20</f>
        <v>6.0305</v>
      </c>
      <c r="I20" s="14"/>
    </row>
    <row r="21" spans="1:9" ht="14.1" customHeight="1" x14ac:dyDescent="0.2">
      <c r="A21" s="9" t="s">
        <v>50</v>
      </c>
      <c r="B21" s="10"/>
      <c r="C21" s="10" t="s">
        <v>4</v>
      </c>
      <c r="D21" s="12">
        <v>0.2</v>
      </c>
      <c r="E21" s="12">
        <v>120.61</v>
      </c>
      <c r="F21" s="13">
        <f>D21*E21</f>
        <v>24.122</v>
      </c>
      <c r="I21" s="14"/>
    </row>
    <row r="22" spans="1:9" ht="14.1" customHeight="1" x14ac:dyDescent="0.2">
      <c r="A22" s="9" t="s">
        <v>62</v>
      </c>
      <c r="B22" s="15" t="s">
        <v>61</v>
      </c>
      <c r="C22" s="10" t="s">
        <v>4</v>
      </c>
      <c r="D22" s="12">
        <v>0.7</v>
      </c>
      <c r="E22" s="12">
        <v>120.61</v>
      </c>
      <c r="F22" s="13">
        <f t="shared" ref="F22:F24" si="1">D22*E22</f>
        <v>84.426999999999992</v>
      </c>
      <c r="I22" s="14"/>
    </row>
    <row r="23" spans="1:9" ht="14.1" customHeight="1" x14ac:dyDescent="0.2">
      <c r="A23" s="18" t="s">
        <v>48</v>
      </c>
      <c r="B23" s="10"/>
      <c r="C23" s="10" t="s">
        <v>4</v>
      </c>
      <c r="D23" s="11">
        <v>0.1</v>
      </c>
      <c r="E23" s="12">
        <v>120.61</v>
      </c>
      <c r="F23" s="13">
        <f>D23*E23</f>
        <v>12.061</v>
      </c>
      <c r="I23" s="14"/>
    </row>
    <row r="24" spans="1:9" ht="14.1" customHeight="1" x14ac:dyDescent="0.2">
      <c r="A24" s="9" t="s">
        <v>5</v>
      </c>
      <c r="B24" s="10"/>
      <c r="C24" s="10" t="s">
        <v>4</v>
      </c>
      <c r="D24" s="12">
        <v>0.2</v>
      </c>
      <c r="E24" s="12">
        <v>120.61</v>
      </c>
      <c r="F24" s="13">
        <f t="shared" si="1"/>
        <v>24.122</v>
      </c>
      <c r="I24" s="14"/>
    </row>
    <row r="25" spans="1:9" ht="14.1" customHeight="1" x14ac:dyDescent="0.2">
      <c r="A25" s="7" t="s">
        <v>16</v>
      </c>
      <c r="B25" s="7"/>
      <c r="C25" s="16"/>
      <c r="D25" s="19"/>
      <c r="E25" s="17"/>
      <c r="F25" s="8">
        <f>SUM(F26:F29)</f>
        <v>703.45800000000008</v>
      </c>
      <c r="I25" s="14"/>
    </row>
    <row r="26" spans="1:9" ht="14.1" customHeight="1" x14ac:dyDescent="0.2">
      <c r="A26" s="9" t="s">
        <v>50</v>
      </c>
      <c r="B26" s="9" t="s">
        <v>49</v>
      </c>
      <c r="C26" s="10" t="s">
        <v>27</v>
      </c>
      <c r="D26" s="12">
        <v>1</v>
      </c>
      <c r="E26" s="12">
        <v>136.35</v>
      </c>
      <c r="F26" s="13">
        <f t="shared" ref="F26:F29" si="2">D26*E26</f>
        <v>136.35</v>
      </c>
      <c r="I26" s="14"/>
    </row>
    <row r="27" spans="1:9" ht="14.1" customHeight="1" x14ac:dyDescent="0.2">
      <c r="A27" s="9" t="s">
        <v>62</v>
      </c>
      <c r="B27" s="9" t="s">
        <v>37</v>
      </c>
      <c r="C27" s="10" t="s">
        <v>27</v>
      </c>
      <c r="D27" s="12">
        <v>2.1</v>
      </c>
      <c r="E27" s="12">
        <v>103.56</v>
      </c>
      <c r="F27" s="13">
        <f t="shared" si="2"/>
        <v>217.47600000000003</v>
      </c>
      <c r="I27" s="14"/>
    </row>
    <row r="28" spans="1:9" ht="14.1" customHeight="1" x14ac:dyDescent="0.2">
      <c r="A28" s="18" t="s">
        <v>48</v>
      </c>
      <c r="B28" s="9" t="s">
        <v>51</v>
      </c>
      <c r="C28" s="10" t="s">
        <v>27</v>
      </c>
      <c r="D28" s="11">
        <v>0.4</v>
      </c>
      <c r="E28" s="12">
        <v>75.53</v>
      </c>
      <c r="F28" s="13">
        <f t="shared" si="2"/>
        <v>30.212000000000003</v>
      </c>
      <c r="I28" s="14"/>
    </row>
    <row r="29" spans="1:9" ht="14.1" customHeight="1" x14ac:dyDescent="0.2">
      <c r="A29" s="9" t="s">
        <v>6</v>
      </c>
      <c r="B29" s="18" t="s">
        <v>38</v>
      </c>
      <c r="C29" s="10" t="s">
        <v>27</v>
      </c>
      <c r="D29" s="12">
        <v>1</v>
      </c>
      <c r="E29" s="12">
        <v>319.42</v>
      </c>
      <c r="F29" s="13">
        <f t="shared" si="2"/>
        <v>319.42</v>
      </c>
      <c r="I29" s="14"/>
    </row>
    <row r="30" spans="1:9" ht="14.1" customHeight="1" x14ac:dyDescent="0.2">
      <c r="A30" s="7" t="s">
        <v>17</v>
      </c>
      <c r="B30" s="17" t="s">
        <v>21</v>
      </c>
      <c r="C30" s="20"/>
      <c r="D30" s="21">
        <v>0.01</v>
      </c>
      <c r="E30" s="22">
        <f>F7+F19+F25</f>
        <v>2415.9304999999999</v>
      </c>
      <c r="F30" s="8">
        <f>D30*E30</f>
        <v>24.159305</v>
      </c>
      <c r="I30" s="14"/>
    </row>
    <row r="31" spans="1:9" ht="14.1" customHeight="1" x14ac:dyDescent="0.2">
      <c r="A31" s="7" t="s">
        <v>18</v>
      </c>
      <c r="B31" s="23" t="s">
        <v>22</v>
      </c>
      <c r="C31" s="20"/>
      <c r="D31" s="21">
        <v>0.02</v>
      </c>
      <c r="E31" s="22">
        <f>F7+F19+F25+F30</f>
        <v>2440.0898050000001</v>
      </c>
      <c r="F31" s="8">
        <f>D31*E31</f>
        <v>48.801796100000004</v>
      </c>
      <c r="I31" s="14"/>
    </row>
    <row r="32" spans="1:9" ht="14.1" customHeight="1" x14ac:dyDescent="0.2">
      <c r="A32" s="7" t="s">
        <v>19</v>
      </c>
      <c r="B32" s="17" t="s">
        <v>66</v>
      </c>
      <c r="C32" s="20"/>
      <c r="D32" s="24">
        <v>6.5000000000000002E-2</v>
      </c>
      <c r="E32" s="22">
        <f>F7+F19+F25+F30</f>
        <v>2440.0898050000001</v>
      </c>
      <c r="F32" s="8">
        <f>D32*E32</f>
        <v>158.60583732500001</v>
      </c>
      <c r="I32" s="14"/>
    </row>
    <row r="33" spans="1:9" ht="14.1" customHeight="1" x14ac:dyDescent="0.2">
      <c r="A33" s="7" t="s">
        <v>24</v>
      </c>
      <c r="B33" s="17"/>
      <c r="C33" s="20"/>
      <c r="D33" s="7"/>
      <c r="E33" s="17"/>
      <c r="F33" s="8">
        <f>SUM(F34:F34)</f>
        <v>225.037282266125</v>
      </c>
      <c r="I33" s="14"/>
    </row>
    <row r="34" spans="1:9" ht="14.1" customHeight="1" x14ac:dyDescent="0.2">
      <c r="A34" s="9" t="s">
        <v>29</v>
      </c>
      <c r="B34" s="18" t="s">
        <v>70</v>
      </c>
      <c r="C34" s="25" t="s">
        <v>43</v>
      </c>
      <c r="D34" s="26">
        <v>8.5000000000000006E-2</v>
      </c>
      <c r="E34" s="12">
        <f>F7+F19+F25+F30+F31+F32</f>
        <v>2647.4974384249999</v>
      </c>
      <c r="F34" s="13">
        <f>D34*E34</f>
        <v>225.037282266125</v>
      </c>
      <c r="I34" s="14"/>
    </row>
    <row r="35" spans="1:9" ht="14.1" customHeight="1" x14ac:dyDescent="0.2">
      <c r="A35" s="7" t="s">
        <v>20</v>
      </c>
      <c r="B35" s="7"/>
      <c r="C35" s="16"/>
      <c r="D35" s="7"/>
      <c r="E35" s="7"/>
      <c r="F35" s="8">
        <f>F36+F37</f>
        <v>186.96300000000002</v>
      </c>
      <c r="I35" s="14"/>
    </row>
    <row r="36" spans="1:9" ht="14.1" customHeight="1" x14ac:dyDescent="0.2">
      <c r="A36" s="9" t="s">
        <v>7</v>
      </c>
      <c r="B36" s="18"/>
      <c r="C36" s="10" t="s">
        <v>12</v>
      </c>
      <c r="D36" s="18">
        <v>70</v>
      </c>
      <c r="E36" s="27">
        <v>2.04</v>
      </c>
      <c r="F36" s="13">
        <f>D36*E36</f>
        <v>142.80000000000001</v>
      </c>
      <c r="I36" s="14"/>
    </row>
    <row r="37" spans="1:9" ht="14.1" customHeight="1" x14ac:dyDescent="0.2">
      <c r="A37" s="9" t="s">
        <v>8</v>
      </c>
      <c r="B37" s="9" t="s">
        <v>65</v>
      </c>
      <c r="C37" s="10"/>
      <c r="D37" s="28">
        <v>1.4999999999999999E-2</v>
      </c>
      <c r="E37" s="12">
        <f>F38</f>
        <v>2944.2000000000003</v>
      </c>
      <c r="F37" s="13">
        <f>D37*E37</f>
        <v>44.163000000000004</v>
      </c>
      <c r="I37" s="14"/>
    </row>
    <row r="38" spans="1:9" ht="14.1" customHeight="1" x14ac:dyDescent="0.2">
      <c r="A38" s="7" t="s">
        <v>30</v>
      </c>
      <c r="B38" s="17" t="s">
        <v>63</v>
      </c>
      <c r="C38" s="20" t="s">
        <v>13</v>
      </c>
      <c r="D38" s="17">
        <v>70</v>
      </c>
      <c r="E38" s="17">
        <v>42.06</v>
      </c>
      <c r="F38" s="8">
        <f>D38*E38</f>
        <v>2944.2000000000003</v>
      </c>
      <c r="G38" s="14"/>
      <c r="I38" s="14"/>
    </row>
    <row r="39" spans="1:9" ht="14.1" customHeight="1" x14ac:dyDescent="0.2">
      <c r="A39" s="7" t="s">
        <v>31</v>
      </c>
      <c r="B39" s="17" t="s">
        <v>13</v>
      </c>
      <c r="C39" s="29"/>
      <c r="D39" s="17"/>
      <c r="E39" s="17"/>
      <c r="F39" s="8">
        <f>F7+F19+F25+F30+F31+F32+F33+F35</f>
        <v>3059.4977206911253</v>
      </c>
      <c r="G39" s="14"/>
      <c r="I39" s="14"/>
    </row>
    <row r="40" spans="1:9" ht="14.1" customHeight="1" x14ac:dyDescent="0.2">
      <c r="A40" s="7" t="s">
        <v>31</v>
      </c>
      <c r="B40" s="17" t="s">
        <v>14</v>
      </c>
      <c r="C40" s="16"/>
      <c r="D40" s="17"/>
      <c r="E40" s="17"/>
      <c r="F40" s="8">
        <f>F39/D5</f>
        <v>43.707110295587505</v>
      </c>
      <c r="G40" s="14"/>
      <c r="I40" s="14"/>
    </row>
    <row r="41" spans="1:9" x14ac:dyDescent="0.2">
      <c r="A41" s="7" t="s">
        <v>32</v>
      </c>
      <c r="B41" s="17" t="s">
        <v>13</v>
      </c>
      <c r="C41" s="20"/>
      <c r="D41" s="17"/>
      <c r="E41" s="17"/>
      <c r="F41" s="8">
        <f>F38-F39</f>
        <v>-115.29772069112505</v>
      </c>
      <c r="I41" s="14"/>
    </row>
    <row r="42" spans="1:9" x14ac:dyDescent="0.2">
      <c r="A42" s="7" t="s">
        <v>32</v>
      </c>
      <c r="B42" s="17" t="s">
        <v>28</v>
      </c>
      <c r="C42" s="20"/>
      <c r="D42" s="17"/>
      <c r="E42" s="17"/>
      <c r="F42" s="8">
        <f>F41/F39*100</f>
        <v>-3.7685179469615644</v>
      </c>
      <c r="I42" s="14"/>
    </row>
    <row r="43" spans="1:9" x14ac:dyDescent="0.2">
      <c r="A43" s="33" t="s">
        <v>26</v>
      </c>
      <c r="B43" s="33"/>
      <c r="C43" s="33"/>
      <c r="D43" s="33"/>
      <c r="E43" s="33"/>
      <c r="F43" s="33"/>
    </row>
    <row r="44" spans="1:9" x14ac:dyDescent="0.2">
      <c r="A44" s="33"/>
      <c r="B44" s="33"/>
      <c r="C44" s="33"/>
      <c r="D44" s="33"/>
      <c r="E44" s="33"/>
      <c r="F44" s="33"/>
    </row>
    <row r="45" spans="1:9" x14ac:dyDescent="0.2">
      <c r="A45" s="30"/>
      <c r="B45" s="31"/>
      <c r="C45" s="31"/>
      <c r="D45" s="31"/>
      <c r="E45" s="31"/>
      <c r="F45" s="31"/>
    </row>
    <row r="46" spans="1:9" x14ac:dyDescent="0.2">
      <c r="A46" s="32"/>
      <c r="B46" s="31"/>
      <c r="C46" s="31"/>
      <c r="D46" s="31"/>
      <c r="E46" s="31"/>
      <c r="F46" s="31"/>
    </row>
    <row r="47" spans="1:9" x14ac:dyDescent="0.2">
      <c r="A47" s="32"/>
      <c r="B47" s="31"/>
      <c r="C47" s="31"/>
      <c r="D47" s="31"/>
      <c r="E47" s="31"/>
      <c r="F47" s="31"/>
    </row>
    <row r="48" spans="1:9" x14ac:dyDescent="0.2">
      <c r="A48" s="31"/>
      <c r="B48" s="31"/>
      <c r="C48" s="31"/>
      <c r="D48" s="31"/>
      <c r="E48" s="31"/>
      <c r="F48" s="31"/>
    </row>
    <row r="49" spans="1:6" x14ac:dyDescent="0.2">
      <c r="A49" s="32"/>
      <c r="B49" s="31"/>
      <c r="C49" s="31"/>
      <c r="D49" s="31"/>
      <c r="E49" s="31"/>
      <c r="F49" s="31"/>
    </row>
    <row r="50" spans="1:6" x14ac:dyDescent="0.2">
      <c r="A50" s="32"/>
      <c r="B50" s="31"/>
      <c r="C50" s="31"/>
      <c r="D50" s="31"/>
      <c r="E50" s="31"/>
      <c r="F50" s="31"/>
    </row>
    <row r="51" spans="1:6" x14ac:dyDescent="0.2">
      <c r="A51" s="32"/>
      <c r="B51" s="31"/>
      <c r="C51" s="31"/>
      <c r="D51" s="31"/>
      <c r="E51" s="31"/>
      <c r="F51" s="31"/>
    </row>
    <row r="52" spans="1:6" x14ac:dyDescent="0.2">
      <c r="A52" s="32"/>
      <c r="B52" s="31"/>
      <c r="C52" s="31"/>
      <c r="D52" s="31"/>
      <c r="E52" s="31"/>
      <c r="F52" s="31"/>
    </row>
    <row r="53" spans="1:6" x14ac:dyDescent="0.2">
      <c r="A53" s="32"/>
      <c r="B53" s="31"/>
      <c r="C53" s="31"/>
      <c r="D53" s="31"/>
      <c r="E53" s="31"/>
      <c r="F53" s="31"/>
    </row>
    <row r="54" spans="1:6" x14ac:dyDescent="0.2">
      <c r="A54" s="31"/>
      <c r="B54" s="31"/>
      <c r="C54" s="31"/>
      <c r="D54" s="31"/>
      <c r="E54" s="31"/>
      <c r="F54" s="31"/>
    </row>
    <row r="55" spans="1:6" x14ac:dyDescent="0.2">
      <c r="A55" s="31"/>
      <c r="B55" s="31"/>
      <c r="C55" s="31"/>
      <c r="D55" s="31"/>
      <c r="E55" s="31"/>
      <c r="F55" s="31"/>
    </row>
    <row r="56" spans="1:6" x14ac:dyDescent="0.2">
      <c r="A56" s="31"/>
      <c r="B56" s="31"/>
      <c r="C56" s="31"/>
      <c r="D56" s="31"/>
      <c r="E56" s="31"/>
      <c r="F56" s="31"/>
    </row>
    <row r="57" spans="1:6" x14ac:dyDescent="0.2">
      <c r="A57" s="31"/>
      <c r="B57" s="31"/>
      <c r="C57" s="31"/>
      <c r="D57" s="31"/>
      <c r="E57" s="31"/>
      <c r="F57" s="31"/>
    </row>
    <row r="58" spans="1:6" x14ac:dyDescent="0.2">
      <c r="A58" s="31"/>
      <c r="B58" s="31"/>
      <c r="C58" s="31"/>
      <c r="D58" s="31"/>
      <c r="E58" s="31"/>
      <c r="F58" s="31"/>
    </row>
    <row r="59" spans="1:6" x14ac:dyDescent="0.2">
      <c r="A59" s="31"/>
      <c r="B59" s="31"/>
      <c r="C59" s="31"/>
      <c r="D59" s="31"/>
      <c r="E59" s="31"/>
      <c r="F59" s="31"/>
    </row>
    <row r="60" spans="1:6" x14ac:dyDescent="0.2">
      <c r="A60" s="31"/>
      <c r="B60" s="31"/>
      <c r="C60" s="31"/>
      <c r="D60" s="31"/>
      <c r="E60" s="31"/>
      <c r="F60" s="31"/>
    </row>
    <row r="61" spans="1:6" x14ac:dyDescent="0.2">
      <c r="A61" s="31"/>
      <c r="B61" s="31"/>
      <c r="C61" s="31"/>
      <c r="D61" s="31"/>
      <c r="E61" s="31"/>
      <c r="F61" s="31"/>
    </row>
    <row r="62" spans="1:6" x14ac:dyDescent="0.2">
      <c r="A62" s="31"/>
      <c r="B62" s="31"/>
      <c r="C62" s="31"/>
      <c r="D62" s="31"/>
      <c r="E62" s="31"/>
      <c r="F62" s="31"/>
    </row>
    <row r="63" spans="1:6" x14ac:dyDescent="0.2">
      <c r="A63" s="31"/>
      <c r="B63" s="31"/>
      <c r="C63" s="31"/>
      <c r="D63" s="31"/>
      <c r="E63" s="31"/>
      <c r="F63" s="31"/>
    </row>
    <row r="64" spans="1:6" x14ac:dyDescent="0.2">
      <c r="A64" s="31"/>
      <c r="B64" s="31"/>
      <c r="C64" s="31"/>
      <c r="D64" s="31"/>
      <c r="E64" s="31"/>
      <c r="F64" s="31"/>
    </row>
    <row r="65" spans="1:6" x14ac:dyDescent="0.2">
      <c r="A65" s="31"/>
      <c r="B65" s="31"/>
      <c r="C65" s="31"/>
      <c r="D65" s="31"/>
      <c r="E65" s="31"/>
      <c r="F65" s="31"/>
    </row>
    <row r="66" spans="1:6" x14ac:dyDescent="0.2">
      <c r="A66" s="31"/>
      <c r="B66" s="31"/>
      <c r="C66" s="31"/>
      <c r="D66" s="31"/>
      <c r="E66" s="31"/>
      <c r="F66" s="31"/>
    </row>
    <row r="67" spans="1:6" x14ac:dyDescent="0.2">
      <c r="A67" s="31"/>
      <c r="B67" s="31"/>
      <c r="C67" s="31"/>
      <c r="D67" s="31"/>
      <c r="E67" s="31"/>
      <c r="F67" s="31"/>
    </row>
    <row r="68" spans="1:6" x14ac:dyDescent="0.2">
      <c r="A68" s="31"/>
      <c r="B68" s="31"/>
      <c r="C68" s="31"/>
      <c r="D68" s="31"/>
      <c r="E68" s="31"/>
      <c r="F68" s="31"/>
    </row>
  </sheetData>
  <mergeCells count="8">
    <mergeCell ref="A43:F43"/>
    <mergeCell ref="A44:F44"/>
    <mergeCell ref="A1:F1"/>
    <mergeCell ref="A2:F2"/>
    <mergeCell ref="A3:F3"/>
    <mergeCell ref="A4:F4"/>
    <mergeCell ref="A5:C5"/>
    <mergeCell ref="E5:F5"/>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trigoaltatec-abril2019</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2019-06-03T12:11:09Z</cp:lastPrinted>
  <dcterms:created xsi:type="dcterms:W3CDTF">1999-07-19T11:40:25Z</dcterms:created>
  <dcterms:modified xsi:type="dcterms:W3CDTF">2019-06-19T19:43:16Z</dcterms:modified>
</cp:coreProperties>
</file>