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ITE\Site_novo\custos\Abril_2019\"/>
    </mc:Choice>
  </mc:AlternateContent>
  <bookViews>
    <workbookView xWindow="0" yWindow="0" windowWidth="28800" windowHeight="11835"/>
  </bookViews>
  <sheets>
    <sheet name="trigomediatec-abril2019" sheetId="8" r:id="rId1"/>
  </sheets>
  <calcPr calcId="152511"/>
</workbook>
</file>

<file path=xl/calcChain.xml><?xml version="1.0" encoding="utf-8"?>
<calcChain xmlns="http://schemas.openxmlformats.org/spreadsheetml/2006/main">
  <c r="F38" i="8" l="1"/>
  <c r="E37" i="8" s="1"/>
  <c r="F37" i="8" s="1"/>
  <c r="F36" i="8"/>
  <c r="F29" i="8"/>
  <c r="F28" i="8"/>
  <c r="F27" i="8"/>
  <c r="F26" i="8"/>
  <c r="F24" i="8"/>
  <c r="F23" i="8"/>
  <c r="F22" i="8"/>
  <c r="F21" i="8"/>
  <c r="F20" i="8"/>
  <c r="F18" i="8"/>
  <c r="F17" i="8"/>
  <c r="F16" i="8"/>
  <c r="F15" i="8"/>
  <c r="F14" i="8"/>
  <c r="F13" i="8"/>
  <c r="F12" i="8"/>
  <c r="F11" i="8"/>
  <c r="F10" i="8"/>
  <c r="F9" i="8"/>
  <c r="F8" i="8"/>
  <c r="F25" i="8" l="1"/>
  <c r="F35" i="8"/>
  <c r="F19" i="8"/>
  <c r="F7" i="8"/>
  <c r="E30" i="8" l="1"/>
  <c r="F30" i="8" s="1"/>
  <c r="E31" i="8" s="1"/>
  <c r="F31" i="8" s="1"/>
  <c r="E32" i="8" l="1"/>
  <c r="F32" i="8" s="1"/>
  <c r="E34" i="8" s="1"/>
  <c r="F34" i="8" s="1"/>
  <c r="F33" i="8" s="1"/>
  <c r="F39" i="8" s="1"/>
  <c r="F41" i="8" s="1"/>
  <c r="F42" i="8" s="1"/>
  <c r="F40" i="8" l="1"/>
</calcChain>
</file>

<file path=xl/sharedStrings.xml><?xml version="1.0" encoding="utf-8"?>
<sst xmlns="http://schemas.openxmlformats.org/spreadsheetml/2006/main" count="96" uniqueCount="71">
  <si>
    <t>Especificação</t>
  </si>
  <si>
    <t>Quantidade</t>
  </si>
  <si>
    <t>Semente</t>
  </si>
  <si>
    <t>kg</t>
  </si>
  <si>
    <t>dia-homem</t>
  </si>
  <si>
    <t>Colheita</t>
  </si>
  <si>
    <t>Colheita Mecânica</t>
  </si>
  <si>
    <t>Transporte externo</t>
  </si>
  <si>
    <t>Previdência social</t>
  </si>
  <si>
    <t>l</t>
  </si>
  <si>
    <t>Inseticida - Parte aérea</t>
  </si>
  <si>
    <t>1 - INSUMOS</t>
  </si>
  <si>
    <t>saco de 60kg</t>
  </si>
  <si>
    <t>R$/ha</t>
  </si>
  <si>
    <t>R$/sc 60kg</t>
  </si>
  <si>
    <t>2 - SERVIÇOS MÃO-DE-OBRA</t>
  </si>
  <si>
    <t>3 - SERVIÇOS MECÂNICOS</t>
  </si>
  <si>
    <t xml:space="preserve">4 - DESPESAS GERAIS </t>
  </si>
  <si>
    <t>5 - ASSISTÊNCIA TÉCNICA</t>
  </si>
  <si>
    <t>6 - SEGURO DA PRODUÇÃO (PROAGRO)</t>
  </si>
  <si>
    <t>8 - DESPESAS DE COMERCIALIZAÇÃO</t>
  </si>
  <si>
    <t>1,0% de 1+2+3</t>
  </si>
  <si>
    <t>2,0% de 1+2+3+4</t>
  </si>
  <si>
    <t>Rendimento médio esperado (saco 60 kg/ha)</t>
  </si>
  <si>
    <t>7 - CUSTOS FINANCEIROS</t>
  </si>
  <si>
    <t>COMPONENTES DO CUSTO</t>
  </si>
  <si>
    <t>Fonte: Epagri-Cepa</t>
  </si>
  <si>
    <t>hora</t>
  </si>
  <si>
    <t>%</t>
  </si>
  <si>
    <t>Juro sobre financiamento</t>
  </si>
  <si>
    <t>9 - RECEITA BRUTA</t>
  </si>
  <si>
    <t>CUSTO OPERACIONAL DIRETO (Custo Variável)</t>
  </si>
  <si>
    <t>MARGEM BRUTA</t>
  </si>
  <si>
    <t>Adubo de base</t>
  </si>
  <si>
    <t>Herbicida dessecante</t>
  </si>
  <si>
    <t>Adubo de cobertura</t>
  </si>
  <si>
    <t>Tratamento semente</t>
  </si>
  <si>
    <t>Trator+pulverizador</t>
  </si>
  <si>
    <t>Colhetadeira média</t>
  </si>
  <si>
    <t>Unidade de  referência</t>
  </si>
  <si>
    <t>Valor unitário (R$)</t>
  </si>
  <si>
    <t>Valor total (R$)</t>
  </si>
  <si>
    <t>Uréia</t>
  </si>
  <si>
    <t>1 ano</t>
  </si>
  <si>
    <t>Sistema de cultivo: Plantio direto.</t>
  </si>
  <si>
    <t>Herbicida pré emergente</t>
  </si>
  <si>
    <t>Tratamento Semente</t>
  </si>
  <si>
    <t>Fungicida - Parte aérea</t>
  </si>
  <si>
    <t>Adubação cobertura</t>
  </si>
  <si>
    <t>Trator+plant./adub.</t>
  </si>
  <si>
    <t>Plantio e adubação base</t>
  </si>
  <si>
    <t>Trator+distrib. uréia</t>
  </si>
  <si>
    <t>Cert./Fisc. (Classe Pão)</t>
  </si>
  <si>
    <t>Ally</t>
  </si>
  <si>
    <t>g</t>
  </si>
  <si>
    <t>Spectro</t>
  </si>
  <si>
    <t>Tilt 250 SC</t>
  </si>
  <si>
    <t>Nativo</t>
  </si>
  <si>
    <t>Match CE 500</t>
  </si>
  <si>
    <t>Certero SC 480</t>
  </si>
  <si>
    <t>Engeo Pleno</t>
  </si>
  <si>
    <t>7 pulverizações</t>
  </si>
  <si>
    <t>Preço médio sc 60kg</t>
  </si>
  <si>
    <t>Roundup WG</t>
  </si>
  <si>
    <t>1,5% da receita bruta</t>
  </si>
  <si>
    <t>6,5% de 1+2+3+4</t>
  </si>
  <si>
    <t>CUSTO DE PRODUÇÃO ESTIMADO POR HECTARE DE CULTIVO: Abril/2019</t>
  </si>
  <si>
    <t>08-20-20</t>
  </si>
  <si>
    <t xml:space="preserve">Trigo: Média tecnologia </t>
  </si>
  <si>
    <t>Pulverização Agrotóx. (her[1]+ins[2]+fun[1]=5aplic.)</t>
  </si>
  <si>
    <t>6,0% ao ano (Pronaf)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</si>
</sst>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1" x14ac:knownFonts="1">
    <font>
      <sz val="10"/>
      <name val="Arial"/>
    </font>
    <font>
      <sz val="10"/>
      <name val="Arial"/>
      <family val="2"/>
    </font>
    <font>
      <b/>
      <sz val="16"/>
      <name val="Verdana"/>
      <family val="2"/>
    </font>
    <font>
      <sz val="10"/>
      <name val="Verdana"/>
      <family val="2"/>
    </font>
    <font>
      <b/>
      <sz val="9"/>
      <name val="Verdana"/>
      <family val="2"/>
    </font>
    <font>
      <sz val="9"/>
      <name val="Verdana"/>
      <family val="2"/>
    </font>
    <font>
      <b/>
      <sz val="9"/>
      <color theme="1"/>
      <name val="Verdana"/>
      <family val="2"/>
    </font>
    <font>
      <b/>
      <sz val="8"/>
      <name val="Verdana"/>
      <family val="2"/>
    </font>
    <font>
      <sz val="8"/>
      <name val="Verdana"/>
      <family val="2"/>
    </font>
    <font>
      <sz val="8"/>
      <color theme="1"/>
      <name val="Verdana"/>
      <family val="2"/>
    </font>
    <font>
      <sz val="9"/>
      <color theme="1"/>
      <name val="Verdana"/>
      <family val="2"/>
    </font>
  </fonts>
  <fills count="4">
    <fill>
      <patternFill patternType="none"/>
    </fill>
    <fill>
      <patternFill patternType="gray125"/>
    </fill>
    <fill>
      <patternFill patternType="solid">
        <fgColor theme="0"/>
        <bgColor indexed="64"/>
      </patternFill>
    </fill>
    <fill>
      <patternFill patternType="solid">
        <fgColor rgb="FFE7F6E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164" fontId="1" fillId="0" borderId="0" applyFont="0" applyFill="0" applyBorder="0" applyAlignment="0" applyProtection="0"/>
  </cellStyleXfs>
  <cellXfs count="44">
    <xf numFmtId="0" fontId="0" fillId="0" borderId="0" xfId="0"/>
    <xf numFmtId="0" fontId="3" fillId="0" borderId="0" xfId="0" applyFont="1"/>
    <xf numFmtId="0" fontId="3" fillId="0" borderId="0" xfId="0" applyFont="1" applyBorder="1"/>
    <xf numFmtId="0" fontId="6"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3" borderId="1" xfId="0" applyFont="1" applyFill="1" applyBorder="1" applyAlignment="1">
      <alignment vertical="center"/>
    </xf>
    <xf numFmtId="164" fontId="7" fillId="3" borderId="1" xfId="1" applyFont="1" applyFill="1" applyBorder="1" applyAlignment="1">
      <alignment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2" fontId="9" fillId="0" borderId="1" xfId="0" applyNumberFormat="1" applyFont="1" applyFill="1" applyBorder="1" applyAlignment="1">
      <alignment vertical="center"/>
    </xf>
    <xf numFmtId="2" fontId="8" fillId="0" borderId="1" xfId="0" applyNumberFormat="1" applyFont="1" applyFill="1" applyBorder="1" applyAlignment="1">
      <alignment vertical="center"/>
    </xf>
    <xf numFmtId="164" fontId="8" fillId="0" borderId="1" xfId="1" applyFont="1" applyFill="1" applyBorder="1" applyAlignment="1">
      <alignment vertical="center"/>
    </xf>
    <xf numFmtId="2" fontId="3" fillId="0" borderId="0" xfId="0" applyNumberFormat="1" applyFont="1"/>
    <xf numFmtId="0" fontId="8" fillId="0" borderId="1" xfId="0" applyFont="1" applyFill="1" applyBorder="1" applyAlignment="1">
      <alignment horizontal="left" vertical="center"/>
    </xf>
    <xf numFmtId="0" fontId="7" fillId="3" borderId="1" xfId="0" applyFont="1" applyFill="1" applyBorder="1" applyAlignment="1">
      <alignment horizontal="center" vertical="center"/>
    </xf>
    <xf numFmtId="0" fontId="8" fillId="3" borderId="1" xfId="0" applyFont="1" applyFill="1" applyBorder="1" applyAlignment="1">
      <alignment vertical="center"/>
    </xf>
    <xf numFmtId="0" fontId="9" fillId="0" borderId="1" xfId="0" applyFont="1" applyFill="1" applyBorder="1" applyAlignment="1">
      <alignment vertical="center"/>
    </xf>
    <xf numFmtId="2" fontId="7" fillId="3" borderId="1" xfId="0" applyNumberFormat="1" applyFont="1" applyFill="1" applyBorder="1" applyAlignment="1">
      <alignment vertical="center"/>
    </xf>
    <xf numFmtId="0" fontId="8" fillId="3" borderId="1" xfId="0" applyFont="1" applyFill="1" applyBorder="1" applyAlignment="1">
      <alignment horizontal="center" vertical="center"/>
    </xf>
    <xf numFmtId="0" fontId="8" fillId="3" borderId="1" xfId="0" applyNumberFormat="1" applyFont="1" applyFill="1" applyBorder="1" applyAlignment="1">
      <alignment vertical="center"/>
    </xf>
    <xf numFmtId="2" fontId="8" fillId="3" borderId="1" xfId="0" applyNumberFormat="1" applyFont="1" applyFill="1" applyBorder="1" applyAlignment="1">
      <alignment vertical="center"/>
    </xf>
    <xf numFmtId="0" fontId="9" fillId="3" borderId="1" xfId="0" applyFont="1" applyFill="1" applyBorder="1" applyAlignment="1">
      <alignment vertical="center"/>
    </xf>
    <xf numFmtId="0" fontId="9" fillId="3" borderId="1" xfId="0" applyNumberFormat="1" applyFont="1" applyFill="1" applyBorder="1" applyAlignment="1">
      <alignment vertical="center"/>
    </xf>
    <xf numFmtId="0" fontId="8" fillId="0" borderId="0" xfId="0" applyFont="1" applyAlignment="1">
      <alignment horizontal="center"/>
    </xf>
    <xf numFmtId="0" fontId="9" fillId="0" borderId="1" xfId="0" applyNumberFormat="1" applyFont="1" applyFill="1" applyBorder="1" applyAlignment="1">
      <alignment vertical="center"/>
    </xf>
    <xf numFmtId="0" fontId="8" fillId="2" borderId="1" xfId="0" applyFont="1" applyFill="1" applyBorder="1" applyAlignment="1">
      <alignment vertical="center"/>
    </xf>
    <xf numFmtId="0" fontId="8" fillId="0" borderId="1" xfId="0" applyNumberFormat="1" applyFont="1" applyFill="1" applyBorder="1" applyAlignment="1">
      <alignment vertical="center"/>
    </xf>
    <xf numFmtId="2" fontId="7" fillId="3" borderId="1" xfId="0" applyNumberFormat="1" applyFont="1" applyFill="1" applyBorder="1" applyAlignment="1">
      <alignment horizontal="center" vertical="center"/>
    </xf>
    <xf numFmtId="0" fontId="4" fillId="0" borderId="0" xfId="0" applyFont="1" applyAlignment="1">
      <alignment horizontal="left"/>
    </xf>
    <xf numFmtId="0" fontId="5" fillId="0" borderId="0" xfId="0" applyFont="1"/>
    <xf numFmtId="0" fontId="5" fillId="0" borderId="0" xfId="0" applyFont="1" applyAlignment="1">
      <alignment horizontal="left"/>
    </xf>
    <xf numFmtId="0" fontId="10"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3" fontId="5" fillId="0" borderId="2" xfId="0" applyNumberFormat="1" applyFont="1" applyFill="1" applyBorder="1" applyAlignment="1">
      <alignment horizontal="center"/>
    </xf>
    <xf numFmtId="3" fontId="5" fillId="0" borderId="3" xfId="0" applyNumberFormat="1" applyFont="1" applyFill="1" applyBorder="1" applyAlignment="1">
      <alignment horizontal="center"/>
    </xf>
    <xf numFmtId="0" fontId="4" fillId="3" borderId="0" xfId="0" applyFont="1" applyFill="1" applyBorder="1" applyAlignment="1">
      <alignment horizontal="left" vertical="center"/>
    </xf>
  </cellXfs>
  <cellStyles count="2">
    <cellStyle name="Normal" xfId="0" builtinId="0"/>
    <cellStyle name="Vírgula" xfId="1" builtinId="3"/>
  </cellStyles>
  <dxfs count="0"/>
  <tableStyles count="0" defaultTableStyle="TableStyleMedium2" defaultPivotStyle="PivotStyleLight16"/>
  <colors>
    <mruColors>
      <color rgb="FFE7F6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0</xdr:rowOff>
    </xdr:from>
    <xdr:to>
      <xdr:col>6</xdr:col>
      <xdr:colOff>0</xdr:colOff>
      <xdr:row>67</xdr:row>
      <xdr:rowOff>133349</xdr:rowOff>
    </xdr:to>
    <xdr:sp macro="" textlink="">
      <xdr:nvSpPr>
        <xdr:cNvPr id="2" name="CaixaDeTexto 1"/>
        <xdr:cNvSpPr txBox="1"/>
      </xdr:nvSpPr>
      <xdr:spPr>
        <a:xfrm>
          <a:off x="0" y="9725024"/>
          <a:ext cx="7962900" cy="3857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t-BR" sz="1000" b="1" i="0" u="none" strike="noStrike" kern="0" cap="none" spc="0" normalizeH="0" baseline="0" noProof="0">
              <a:ln>
                <a:noFill/>
              </a:ln>
              <a:solidFill>
                <a:prstClr val="black"/>
              </a:solidFill>
              <a:effectLst/>
              <a:uLnTx/>
              <a:uFillTx/>
              <a:latin typeface="Arial" pitchFamily="34" charset="0"/>
              <a:ea typeface="+mn-ea"/>
              <a:cs typeface="Arial" pitchFamily="34" charset="0"/>
            </a:rPr>
            <a:t>Nota:</a:t>
          </a:r>
        </a:p>
        <a:p>
          <a:pPr algn="l" eaLnBrk="1" fontAlgn="auto" latinLnBrk="0" hangingPunct="1"/>
          <a:r>
            <a:rPr kumimoji="0" lang="pt-BR" sz="1000" b="0" i="0" u="none" strike="noStrike" kern="0" cap="none" spc="0" normalizeH="0" baseline="0">
              <a:ln>
                <a:noFill/>
              </a:ln>
              <a:solidFill>
                <a:prstClr val="black"/>
              </a:solidFill>
              <a:effectLst/>
              <a:uLnTx/>
              <a:uFillTx/>
              <a:latin typeface="Arial" pitchFamily="34" charset="0"/>
              <a:ea typeface="+mn-ea"/>
              <a:cs typeface="Arial" pitchFamily="34" charset="0"/>
            </a:rPr>
            <a:t>O custo de produção direto do trigo foi calculado com base nos preços médios dos insumos e fatores de produção, registrados no levantamento de preços efetuado pelo Epagri-Cepa.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cálculo tem por objetivo contabilizar os custos diretos identificados em todos os estágios de desenvolvimento da cultura, de um ou mais sistema (s) de produção comumente adotado (s) por um número significativo de produtores. A planilha de cálculo apresenta detalhamento todos os componentes e seus respectivos coeficientes técnicos, adotados no sistema de produção, desde a implantação da lavoura até a entrega da produção no armazém do comprador.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objetivo deste trabalho é gerar informações gerenciais para auxiliar na tomada de decisão do produtor rural, desta forma, o referencial de custeio (custo variável)  por hectare de lavoura, não pode ser objeto de relatórios contábeis e fiscais.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custo da hora máquina e os implementos são calculados separadamente e o valor é aplicado diretamente no item de custo. O detalhamento dos custos das máquinas e implementos pode ser obtido no site do Epagri/Cepa.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principal resultado apresentado pela planilha de cálculo é a margem bruta, que é a diferença entre a receita bruta e o custeio direto. Não são considerados os gastos indiretos: manutenção de benfeitorias, depreciação de benfeitorias, impostos e taxas, remuneração do capital investido em benfeitorias, mão de obra fixa, remuneração da terra e juros sobre capital de giro.</a:t>
          </a:r>
        </a:p>
        <a:p>
          <a:endParaRPr lang="pt-BR" sz="1200" baseline="0">
            <a:solidFill>
              <a:schemeClr val="tx1"/>
            </a:solidFill>
            <a:latin typeface="Arial" pitchFamily="34" charset="0"/>
            <a:cs typeface="Arial" pitchFamily="34" charset="0"/>
          </a:endParaRPr>
        </a:p>
      </xdr:txBody>
    </xdr:sp>
    <xdr:clientData/>
  </xdr:twoCellAnchor>
  <xdr:twoCellAnchor>
    <xdr:from>
      <xdr:col>0</xdr:col>
      <xdr:colOff>0</xdr:colOff>
      <xdr:row>44</xdr:row>
      <xdr:rowOff>0</xdr:rowOff>
    </xdr:from>
    <xdr:to>
      <xdr:col>6</xdr:col>
      <xdr:colOff>0</xdr:colOff>
      <xdr:row>60</xdr:row>
      <xdr:rowOff>114300</xdr:rowOff>
    </xdr:to>
    <xdr:sp macro="" textlink="">
      <xdr:nvSpPr>
        <xdr:cNvPr id="5" name="CaixaDeTexto 4"/>
        <xdr:cNvSpPr txBox="1"/>
      </xdr:nvSpPr>
      <xdr:spPr>
        <a:xfrm>
          <a:off x="0" y="8210550"/>
          <a:ext cx="8582025" cy="270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t-BR" sz="900" b="1"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Nota:</a:t>
          </a:r>
        </a:p>
        <a:p>
          <a:pPr algn="l" eaLnBrk="1" fontAlgn="auto" latinLnBrk="0" hangingPunct="1"/>
          <a:r>
            <a:rPr kumimoji="0" lang="pt-BR" sz="9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custo de produção direto do trigo foi calculado com base nos preços médios dos insumos e fatores de produção, registrados no levantamento de preços efetuado pelo Epagri-Cepa.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9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9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cálculo tem por objetivo contabilizar os custos diretos identificados em todos os estágios de desenvolvimento da cultura, de um ou mais sistema (s) de produção comumente adotado (s) por um número significativo de produtores. A planilha de cálculo apresenta detalhamento todos os componentes e seus respectivos coeficientes técnicos, adotados no sistema de produção, desde a implantação da lavoura até a entrega da produção no armazém do comprador.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9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9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objetivo deste trabalho é gerar informações gerenciais para auxiliar na tomada de decisão do produtor rural, desta forma, o referencial de custeio (custo variável)  por hectare de lavoura, não pode ser objeto de relatórios contábeis e fiscais.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9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9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custo da hora máquina e os implementos são calculados separadamente e o valor é aplicado diretamente no item de custo. O detalhamento dos custos das máquinas e implementos pode ser obtido no site do Epagri/Cepa.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9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9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Verdana" panose="020B0604030504040204" pitchFamily="34" charset="0"/>
            </a:rPr>
            <a:t>O principal resultado apresentado pela planilha de cálculo é a margem bruta, que é a diferença entre a receita bruta e o custeio direto. Não são considerados os gastos indiretos: manutenção de benfeitorias, depreciação de benfeitorias, impostos e taxas, remuneração do capital investido em benfeitorias, mão de obra fixa, remuneração da terra e juros sobre capital de giro.</a:t>
          </a:r>
        </a:p>
        <a:p>
          <a:endParaRPr lang="pt-BR" sz="1200" baseline="0">
            <a:solidFill>
              <a:schemeClr val="tx1"/>
            </a:solidFill>
            <a:latin typeface="Arial" pitchFamily="34" charset="0"/>
            <a:cs typeface="Arial" pitchFamily="34" charset="0"/>
          </a:endParaRPr>
        </a:p>
      </xdr:txBody>
    </xdr:sp>
    <xdr:clientData/>
  </xdr:twoCellAnchor>
  <xdr:twoCellAnchor editAs="oneCell">
    <xdr:from>
      <xdr:col>0</xdr:col>
      <xdr:colOff>28575</xdr:colOff>
      <xdr:row>0</xdr:row>
      <xdr:rowOff>0</xdr:rowOff>
    </xdr:from>
    <xdr:to>
      <xdr:col>0</xdr:col>
      <xdr:colOff>2075739</xdr:colOff>
      <xdr:row>0</xdr:row>
      <xdr:rowOff>685800</xdr:rowOff>
    </xdr:to>
    <xdr:pic>
      <xdr:nvPicPr>
        <xdr:cNvPr id="6" name="Imagem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0"/>
          <a:ext cx="2047164" cy="6858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tabSelected="1" workbookViewId="0">
      <selection activeCell="A3" sqref="A3:F3"/>
    </sheetView>
  </sheetViews>
  <sheetFormatPr defaultRowHeight="12.75" x14ac:dyDescent="0.2"/>
  <cols>
    <col min="1" max="1" width="49.85546875" style="1" customWidth="1"/>
    <col min="2" max="2" width="25.5703125" style="1" customWidth="1"/>
    <col min="3" max="3" width="15" style="1" customWidth="1"/>
    <col min="4" max="4" width="14.28515625" style="1" customWidth="1"/>
    <col min="5" max="6" width="12" style="1" customWidth="1"/>
    <col min="7" max="7" width="13" style="1" customWidth="1"/>
    <col min="8" max="8" width="46.7109375" style="1" customWidth="1"/>
    <col min="9" max="9" width="21.140625" style="1" customWidth="1"/>
    <col min="10" max="10" width="23.140625" style="1" customWidth="1"/>
    <col min="11" max="11" width="21.85546875" style="1" customWidth="1"/>
    <col min="12" max="12" width="22" style="1" customWidth="1"/>
    <col min="13" max="13" width="28.28515625" style="1" customWidth="1"/>
    <col min="14" max="16384" width="9.140625" style="1"/>
  </cols>
  <sheetData>
    <row r="1" spans="1:9" ht="60.75" customHeight="1" x14ac:dyDescent="0.2">
      <c r="A1" s="34"/>
      <c r="B1" s="35"/>
      <c r="C1" s="35"/>
      <c r="D1" s="35"/>
      <c r="E1" s="35"/>
      <c r="F1" s="35"/>
      <c r="G1" s="2"/>
    </row>
    <row r="2" spans="1:9" x14ac:dyDescent="0.2">
      <c r="A2" s="36" t="s">
        <v>66</v>
      </c>
      <c r="B2" s="36"/>
      <c r="C2" s="36"/>
      <c r="D2" s="36"/>
      <c r="E2" s="36"/>
      <c r="F2" s="36"/>
    </row>
    <row r="3" spans="1:9" x14ac:dyDescent="0.2">
      <c r="A3" s="43" t="s">
        <v>68</v>
      </c>
      <c r="B3" s="43"/>
      <c r="C3" s="43"/>
      <c r="D3" s="43"/>
      <c r="E3" s="43"/>
      <c r="F3" s="43"/>
    </row>
    <row r="4" spans="1:9" x14ac:dyDescent="0.2">
      <c r="A4" s="37" t="s">
        <v>44</v>
      </c>
      <c r="B4" s="37"/>
      <c r="C4" s="37"/>
      <c r="D4" s="37"/>
      <c r="E4" s="37"/>
      <c r="F4" s="37"/>
    </row>
    <row r="5" spans="1:9" x14ac:dyDescent="0.2">
      <c r="A5" s="38" t="s">
        <v>23</v>
      </c>
      <c r="B5" s="39"/>
      <c r="C5" s="40"/>
      <c r="D5" s="3">
        <v>60</v>
      </c>
      <c r="E5" s="41"/>
      <c r="F5" s="42"/>
    </row>
    <row r="6" spans="1:9" ht="31.5" x14ac:dyDescent="0.2">
      <c r="A6" s="4" t="s">
        <v>25</v>
      </c>
      <c r="B6" s="5" t="s">
        <v>0</v>
      </c>
      <c r="C6" s="6" t="s">
        <v>39</v>
      </c>
      <c r="D6" s="5" t="s">
        <v>1</v>
      </c>
      <c r="E6" s="6" t="s">
        <v>40</v>
      </c>
      <c r="F6" s="6" t="s">
        <v>41</v>
      </c>
    </row>
    <row r="7" spans="1:9" x14ac:dyDescent="0.2">
      <c r="A7" s="7" t="s">
        <v>11</v>
      </c>
      <c r="B7" s="7"/>
      <c r="C7" s="7"/>
      <c r="D7" s="7"/>
      <c r="E7" s="7"/>
      <c r="F7" s="8">
        <f>SUM(F8:F18)</f>
        <v>1125.0169999999998</v>
      </c>
    </row>
    <row r="8" spans="1:9" x14ac:dyDescent="0.2">
      <c r="A8" s="9" t="s">
        <v>2</v>
      </c>
      <c r="B8" s="9" t="s">
        <v>52</v>
      </c>
      <c r="C8" s="10" t="s">
        <v>3</v>
      </c>
      <c r="D8" s="11">
        <v>150</v>
      </c>
      <c r="E8" s="12">
        <v>2.1</v>
      </c>
      <c r="F8" s="13">
        <f>D8*E8</f>
        <v>315</v>
      </c>
      <c r="I8" s="14"/>
    </row>
    <row r="9" spans="1:9" x14ac:dyDescent="0.2">
      <c r="A9" s="9" t="s">
        <v>33</v>
      </c>
      <c r="B9" s="9" t="s">
        <v>67</v>
      </c>
      <c r="C9" s="10" t="s">
        <v>3</v>
      </c>
      <c r="D9" s="11">
        <v>250</v>
      </c>
      <c r="E9" s="11">
        <v>1.75</v>
      </c>
      <c r="F9" s="13">
        <f t="shared" ref="F9:F18" si="0">D9*E9</f>
        <v>437.5</v>
      </c>
      <c r="I9" s="14"/>
    </row>
    <row r="10" spans="1:9" x14ac:dyDescent="0.2">
      <c r="A10" s="9" t="s">
        <v>35</v>
      </c>
      <c r="B10" s="9" t="s">
        <v>42</v>
      </c>
      <c r="C10" s="10" t="s">
        <v>3</v>
      </c>
      <c r="D10" s="11">
        <v>150</v>
      </c>
      <c r="E10" s="11">
        <v>1.55</v>
      </c>
      <c r="F10" s="13">
        <f t="shared" si="0"/>
        <v>232.5</v>
      </c>
      <c r="I10" s="14"/>
    </row>
    <row r="11" spans="1:9" x14ac:dyDescent="0.2">
      <c r="A11" s="9" t="s">
        <v>34</v>
      </c>
      <c r="B11" s="9" t="s">
        <v>63</v>
      </c>
      <c r="C11" s="10" t="s">
        <v>3</v>
      </c>
      <c r="D11" s="11">
        <v>1.5</v>
      </c>
      <c r="E11" s="11">
        <v>30.33</v>
      </c>
      <c r="F11" s="13">
        <f t="shared" si="0"/>
        <v>45.494999999999997</v>
      </c>
      <c r="I11" s="14"/>
    </row>
    <row r="12" spans="1:9" x14ac:dyDescent="0.2">
      <c r="A12" s="9" t="s">
        <v>46</v>
      </c>
      <c r="B12" s="9" t="s">
        <v>55</v>
      </c>
      <c r="C12" s="10" t="s">
        <v>9</v>
      </c>
      <c r="D12" s="11">
        <v>0.2</v>
      </c>
      <c r="E12" s="11">
        <v>101.59</v>
      </c>
      <c r="F12" s="13">
        <f t="shared" si="0"/>
        <v>20.318000000000001</v>
      </c>
      <c r="I12" s="14"/>
    </row>
    <row r="13" spans="1:9" x14ac:dyDescent="0.2">
      <c r="A13" s="15" t="s">
        <v>45</v>
      </c>
      <c r="B13" s="9" t="s">
        <v>53</v>
      </c>
      <c r="C13" s="10" t="s">
        <v>54</v>
      </c>
      <c r="D13" s="11">
        <v>4</v>
      </c>
      <c r="E13" s="11">
        <v>0</v>
      </c>
      <c r="F13" s="13">
        <f t="shared" si="0"/>
        <v>0</v>
      </c>
      <c r="I13" s="14"/>
    </row>
    <row r="14" spans="1:9" x14ac:dyDescent="0.2">
      <c r="A14" s="9" t="s">
        <v>47</v>
      </c>
      <c r="B14" s="9" t="s">
        <v>56</v>
      </c>
      <c r="C14" s="10" t="s">
        <v>9</v>
      </c>
      <c r="D14" s="11">
        <v>0.75</v>
      </c>
      <c r="E14" s="11">
        <v>63.32</v>
      </c>
      <c r="F14" s="13">
        <f t="shared" si="0"/>
        <v>47.49</v>
      </c>
      <c r="I14" s="14"/>
    </row>
    <row r="15" spans="1:9" x14ac:dyDescent="0.2">
      <c r="A15" s="9" t="s">
        <v>47</v>
      </c>
      <c r="B15" s="9" t="s">
        <v>57</v>
      </c>
      <c r="C15" s="10" t="s">
        <v>9</v>
      </c>
      <c r="D15" s="11">
        <v>0.75</v>
      </c>
      <c r="E15" s="11">
        <v>0</v>
      </c>
      <c r="F15" s="13">
        <f t="shared" si="0"/>
        <v>0</v>
      </c>
      <c r="I15" s="14"/>
    </row>
    <row r="16" spans="1:9" ht="14.1" customHeight="1" x14ac:dyDescent="0.2">
      <c r="A16" s="9" t="s">
        <v>10</v>
      </c>
      <c r="B16" s="9" t="s">
        <v>58</v>
      </c>
      <c r="C16" s="10" t="s">
        <v>9</v>
      </c>
      <c r="D16" s="11">
        <v>0.1</v>
      </c>
      <c r="E16" s="11">
        <v>74.47</v>
      </c>
      <c r="F16" s="13">
        <f t="shared" si="0"/>
        <v>7.4470000000000001</v>
      </c>
      <c r="I16" s="14"/>
    </row>
    <row r="17" spans="1:9" ht="14.1" customHeight="1" x14ac:dyDescent="0.2">
      <c r="A17" s="9" t="s">
        <v>10</v>
      </c>
      <c r="B17" s="9" t="s">
        <v>59</v>
      </c>
      <c r="C17" s="10" t="s">
        <v>9</v>
      </c>
      <c r="D17" s="11">
        <v>0.03</v>
      </c>
      <c r="E17" s="11">
        <v>0</v>
      </c>
      <c r="F17" s="13">
        <f t="shared" si="0"/>
        <v>0</v>
      </c>
      <c r="I17" s="14"/>
    </row>
    <row r="18" spans="1:9" ht="14.1" customHeight="1" x14ac:dyDescent="0.2">
      <c r="A18" s="9" t="s">
        <v>10</v>
      </c>
      <c r="B18" s="9" t="s">
        <v>60</v>
      </c>
      <c r="C18" s="10" t="s">
        <v>9</v>
      </c>
      <c r="D18" s="12">
        <v>0.1</v>
      </c>
      <c r="E18" s="9">
        <v>192.67</v>
      </c>
      <c r="F18" s="13">
        <f t="shared" si="0"/>
        <v>19.266999999999999</v>
      </c>
      <c r="I18" s="14"/>
    </row>
    <row r="19" spans="1:9" ht="14.1" customHeight="1" x14ac:dyDescent="0.2">
      <c r="A19" s="7" t="s">
        <v>15</v>
      </c>
      <c r="B19" s="7"/>
      <c r="C19" s="16"/>
      <c r="D19" s="7"/>
      <c r="E19" s="17"/>
      <c r="F19" s="8">
        <f>SUM(F20:F24)</f>
        <v>126.64049999999999</v>
      </c>
      <c r="I19" s="14"/>
    </row>
    <row r="20" spans="1:9" ht="14.1" customHeight="1" x14ac:dyDescent="0.2">
      <c r="A20" s="9" t="s">
        <v>36</v>
      </c>
      <c r="B20" s="10"/>
      <c r="C20" s="10" t="s">
        <v>4</v>
      </c>
      <c r="D20" s="12">
        <v>0.05</v>
      </c>
      <c r="E20" s="12">
        <v>120.61</v>
      </c>
      <c r="F20" s="13">
        <f>D20*E20</f>
        <v>6.0305</v>
      </c>
      <c r="I20" s="14"/>
    </row>
    <row r="21" spans="1:9" ht="14.1" customHeight="1" x14ac:dyDescent="0.2">
      <c r="A21" s="9" t="s">
        <v>50</v>
      </c>
      <c r="B21" s="10"/>
      <c r="C21" s="10" t="s">
        <v>4</v>
      </c>
      <c r="D21" s="12">
        <v>0.2</v>
      </c>
      <c r="E21" s="12">
        <v>120.61</v>
      </c>
      <c r="F21" s="13">
        <f>D21*E21</f>
        <v>24.122</v>
      </c>
      <c r="I21" s="14"/>
    </row>
    <row r="22" spans="1:9" ht="14.1" customHeight="1" x14ac:dyDescent="0.2">
      <c r="A22" s="9" t="s">
        <v>69</v>
      </c>
      <c r="B22" s="15" t="s">
        <v>61</v>
      </c>
      <c r="C22" s="10" t="s">
        <v>4</v>
      </c>
      <c r="D22" s="12">
        <v>0.5</v>
      </c>
      <c r="E22" s="12">
        <v>120.61</v>
      </c>
      <c r="F22" s="13">
        <f t="shared" ref="F22:F24" si="1">D22*E22</f>
        <v>60.305</v>
      </c>
      <c r="I22" s="14"/>
    </row>
    <row r="23" spans="1:9" ht="14.1" customHeight="1" x14ac:dyDescent="0.2">
      <c r="A23" s="18" t="s">
        <v>48</v>
      </c>
      <c r="B23" s="10"/>
      <c r="C23" s="10" t="s">
        <v>4</v>
      </c>
      <c r="D23" s="11">
        <v>0.1</v>
      </c>
      <c r="E23" s="12">
        <v>120.61</v>
      </c>
      <c r="F23" s="13">
        <f>D23*E23</f>
        <v>12.061</v>
      </c>
      <c r="I23" s="14"/>
    </row>
    <row r="24" spans="1:9" ht="14.1" customHeight="1" x14ac:dyDescent="0.2">
      <c r="A24" s="9" t="s">
        <v>5</v>
      </c>
      <c r="B24" s="10"/>
      <c r="C24" s="10" t="s">
        <v>4</v>
      </c>
      <c r="D24" s="12">
        <v>0.2</v>
      </c>
      <c r="E24" s="12">
        <v>120.61</v>
      </c>
      <c r="F24" s="13">
        <f t="shared" si="1"/>
        <v>24.122</v>
      </c>
      <c r="I24" s="14"/>
    </row>
    <row r="25" spans="1:9" ht="14.1" customHeight="1" x14ac:dyDescent="0.2">
      <c r="A25" s="7" t="s">
        <v>16</v>
      </c>
      <c r="B25" s="7"/>
      <c r="C25" s="16"/>
      <c r="D25" s="19"/>
      <c r="E25" s="17"/>
      <c r="F25" s="8">
        <f>SUM(F26:F29)</f>
        <v>641.322</v>
      </c>
      <c r="I25" s="14"/>
    </row>
    <row r="26" spans="1:9" ht="14.1" customHeight="1" x14ac:dyDescent="0.2">
      <c r="A26" s="9" t="s">
        <v>50</v>
      </c>
      <c r="B26" s="9" t="s">
        <v>49</v>
      </c>
      <c r="C26" s="10" t="s">
        <v>27</v>
      </c>
      <c r="D26" s="12">
        <v>1</v>
      </c>
      <c r="E26" s="12">
        <v>136.35</v>
      </c>
      <c r="F26" s="13">
        <f t="shared" ref="F26:F29" si="2">D26*E26</f>
        <v>136.35</v>
      </c>
      <c r="I26" s="14"/>
    </row>
    <row r="27" spans="1:9" ht="14.1" customHeight="1" x14ac:dyDescent="0.2">
      <c r="A27" s="9" t="s">
        <v>69</v>
      </c>
      <c r="B27" s="9" t="s">
        <v>37</v>
      </c>
      <c r="C27" s="10" t="s">
        <v>27</v>
      </c>
      <c r="D27" s="12">
        <v>1.5</v>
      </c>
      <c r="E27" s="12">
        <v>103.56</v>
      </c>
      <c r="F27" s="13">
        <f t="shared" si="2"/>
        <v>155.34</v>
      </c>
      <c r="I27" s="14"/>
    </row>
    <row r="28" spans="1:9" ht="14.1" customHeight="1" x14ac:dyDescent="0.2">
      <c r="A28" s="18" t="s">
        <v>48</v>
      </c>
      <c r="B28" s="9" t="s">
        <v>51</v>
      </c>
      <c r="C28" s="10" t="s">
        <v>27</v>
      </c>
      <c r="D28" s="11">
        <v>0.4</v>
      </c>
      <c r="E28" s="12">
        <v>75.53</v>
      </c>
      <c r="F28" s="13">
        <f t="shared" si="2"/>
        <v>30.212000000000003</v>
      </c>
      <c r="I28" s="14"/>
    </row>
    <row r="29" spans="1:9" ht="14.1" customHeight="1" x14ac:dyDescent="0.2">
      <c r="A29" s="9" t="s">
        <v>6</v>
      </c>
      <c r="B29" s="18" t="s">
        <v>38</v>
      </c>
      <c r="C29" s="10" t="s">
        <v>27</v>
      </c>
      <c r="D29" s="12">
        <v>1</v>
      </c>
      <c r="E29" s="12">
        <v>319.42</v>
      </c>
      <c r="F29" s="13">
        <f t="shared" si="2"/>
        <v>319.42</v>
      </c>
      <c r="I29" s="14"/>
    </row>
    <row r="30" spans="1:9" ht="14.1" customHeight="1" x14ac:dyDescent="0.2">
      <c r="A30" s="7" t="s">
        <v>17</v>
      </c>
      <c r="B30" s="17" t="s">
        <v>21</v>
      </c>
      <c r="C30" s="20"/>
      <c r="D30" s="21">
        <v>0.01</v>
      </c>
      <c r="E30" s="22">
        <f>F7+F19+F25</f>
        <v>1892.9794999999999</v>
      </c>
      <c r="F30" s="8">
        <f>D30*E30</f>
        <v>18.929794999999999</v>
      </c>
      <c r="I30" s="14"/>
    </row>
    <row r="31" spans="1:9" ht="14.1" customHeight="1" x14ac:dyDescent="0.2">
      <c r="A31" s="7" t="s">
        <v>18</v>
      </c>
      <c r="B31" s="23" t="s">
        <v>22</v>
      </c>
      <c r="C31" s="20"/>
      <c r="D31" s="21">
        <v>0.02</v>
      </c>
      <c r="E31" s="22">
        <f>F7+F19+F25+F30</f>
        <v>1911.9092949999999</v>
      </c>
      <c r="F31" s="8">
        <f>D31*E31</f>
        <v>38.238185899999998</v>
      </c>
      <c r="I31" s="14"/>
    </row>
    <row r="32" spans="1:9" ht="14.1" customHeight="1" x14ac:dyDescent="0.2">
      <c r="A32" s="7" t="s">
        <v>19</v>
      </c>
      <c r="B32" s="17" t="s">
        <v>65</v>
      </c>
      <c r="C32" s="20"/>
      <c r="D32" s="24">
        <v>6.5000000000000002E-2</v>
      </c>
      <c r="E32" s="22">
        <f>F7+F19+F25+F30</f>
        <v>1911.9092949999999</v>
      </c>
      <c r="F32" s="8">
        <f>D32*E32</f>
        <v>124.27410417500001</v>
      </c>
      <c r="I32" s="14"/>
    </row>
    <row r="33" spans="1:9" ht="14.1" customHeight="1" x14ac:dyDescent="0.2">
      <c r="A33" s="7" t="s">
        <v>24</v>
      </c>
      <c r="B33" s="17"/>
      <c r="C33" s="20"/>
      <c r="D33" s="7"/>
      <c r="E33" s="17"/>
      <c r="F33" s="8">
        <f>SUM(F34:F34)</f>
        <v>124.46529510449997</v>
      </c>
      <c r="I33" s="14"/>
    </row>
    <row r="34" spans="1:9" ht="14.1" customHeight="1" x14ac:dyDescent="0.2">
      <c r="A34" s="9" t="s">
        <v>29</v>
      </c>
      <c r="B34" s="18" t="s">
        <v>70</v>
      </c>
      <c r="C34" s="25" t="s">
        <v>43</v>
      </c>
      <c r="D34" s="26">
        <v>0.06</v>
      </c>
      <c r="E34" s="12">
        <f>F7+F19+F25+F30+F31+F32</f>
        <v>2074.4215850749997</v>
      </c>
      <c r="F34" s="13">
        <f>D34*E34</f>
        <v>124.46529510449997</v>
      </c>
      <c r="I34" s="14"/>
    </row>
    <row r="35" spans="1:9" ht="14.1" customHeight="1" x14ac:dyDescent="0.2">
      <c r="A35" s="7" t="s">
        <v>20</v>
      </c>
      <c r="B35" s="7"/>
      <c r="C35" s="16"/>
      <c r="D35" s="7"/>
      <c r="E35" s="7"/>
      <c r="F35" s="8">
        <f>F36+F37</f>
        <v>160.25400000000002</v>
      </c>
      <c r="I35" s="14"/>
    </row>
    <row r="36" spans="1:9" ht="14.1" customHeight="1" x14ac:dyDescent="0.2">
      <c r="A36" s="9" t="s">
        <v>7</v>
      </c>
      <c r="B36" s="18"/>
      <c r="C36" s="10" t="s">
        <v>12</v>
      </c>
      <c r="D36" s="18">
        <v>60</v>
      </c>
      <c r="E36" s="27">
        <v>2.04</v>
      </c>
      <c r="F36" s="13">
        <f>D36*E36</f>
        <v>122.4</v>
      </c>
      <c r="I36" s="14"/>
    </row>
    <row r="37" spans="1:9" ht="14.1" customHeight="1" x14ac:dyDescent="0.2">
      <c r="A37" s="9" t="s">
        <v>8</v>
      </c>
      <c r="B37" s="9" t="s">
        <v>64</v>
      </c>
      <c r="C37" s="10"/>
      <c r="D37" s="28">
        <v>1.4999999999999999E-2</v>
      </c>
      <c r="E37" s="12">
        <f>F38</f>
        <v>2523.6000000000004</v>
      </c>
      <c r="F37" s="13">
        <f>D37*E37</f>
        <v>37.854000000000006</v>
      </c>
      <c r="I37" s="14"/>
    </row>
    <row r="38" spans="1:9" ht="14.1" customHeight="1" x14ac:dyDescent="0.2">
      <c r="A38" s="7" t="s">
        <v>30</v>
      </c>
      <c r="B38" s="17" t="s">
        <v>62</v>
      </c>
      <c r="C38" s="20" t="s">
        <v>13</v>
      </c>
      <c r="D38" s="17">
        <v>60</v>
      </c>
      <c r="E38" s="17">
        <v>42.06</v>
      </c>
      <c r="F38" s="8">
        <f>D38*E38</f>
        <v>2523.6000000000004</v>
      </c>
      <c r="G38" s="14"/>
      <c r="I38" s="14"/>
    </row>
    <row r="39" spans="1:9" ht="14.1" customHeight="1" x14ac:dyDescent="0.2">
      <c r="A39" s="7" t="s">
        <v>31</v>
      </c>
      <c r="B39" s="17" t="s">
        <v>13</v>
      </c>
      <c r="C39" s="29"/>
      <c r="D39" s="17"/>
      <c r="E39" s="17"/>
      <c r="F39" s="8">
        <f>F7+F19+F25+F30+F31+F32+F33+F35</f>
        <v>2359.1408801794996</v>
      </c>
      <c r="G39" s="14"/>
      <c r="I39" s="14"/>
    </row>
    <row r="40" spans="1:9" ht="14.1" customHeight="1" x14ac:dyDescent="0.2">
      <c r="A40" s="7" t="s">
        <v>31</v>
      </c>
      <c r="B40" s="17" t="s">
        <v>14</v>
      </c>
      <c r="C40" s="16"/>
      <c r="D40" s="17"/>
      <c r="E40" s="17"/>
      <c r="F40" s="8">
        <f>F39/D5</f>
        <v>39.31901466965833</v>
      </c>
      <c r="G40" s="14"/>
      <c r="I40" s="14"/>
    </row>
    <row r="41" spans="1:9" x14ac:dyDescent="0.2">
      <c r="A41" s="7" t="s">
        <v>32</v>
      </c>
      <c r="B41" s="17" t="s">
        <v>13</v>
      </c>
      <c r="C41" s="20"/>
      <c r="D41" s="17"/>
      <c r="E41" s="17"/>
      <c r="F41" s="8">
        <f>F38-F39</f>
        <v>164.45911982050075</v>
      </c>
      <c r="I41" s="14"/>
    </row>
    <row r="42" spans="1:9" x14ac:dyDescent="0.2">
      <c r="A42" s="7" t="s">
        <v>32</v>
      </c>
      <c r="B42" s="17" t="s">
        <v>28</v>
      </c>
      <c r="C42" s="20"/>
      <c r="D42" s="17"/>
      <c r="E42" s="17"/>
      <c r="F42" s="8">
        <f>F41/F39*100</f>
        <v>6.971144504434494</v>
      </c>
      <c r="I42" s="14"/>
    </row>
    <row r="43" spans="1:9" x14ac:dyDescent="0.2">
      <c r="A43" s="33" t="s">
        <v>26</v>
      </c>
      <c r="B43" s="33"/>
      <c r="C43" s="33"/>
      <c r="D43" s="33"/>
      <c r="E43" s="33"/>
      <c r="F43" s="33"/>
    </row>
    <row r="44" spans="1:9" x14ac:dyDescent="0.2">
      <c r="A44" s="33"/>
      <c r="B44" s="33"/>
      <c r="C44" s="33"/>
      <c r="D44" s="33"/>
      <c r="E44" s="33"/>
      <c r="F44" s="33"/>
    </row>
    <row r="45" spans="1:9" x14ac:dyDescent="0.2">
      <c r="A45" s="30"/>
      <c r="B45" s="31"/>
      <c r="C45" s="31"/>
      <c r="D45" s="31"/>
      <c r="E45" s="31"/>
      <c r="F45" s="31"/>
    </row>
    <row r="46" spans="1:9" x14ac:dyDescent="0.2">
      <c r="A46" s="32"/>
      <c r="B46" s="31"/>
      <c r="C46" s="31"/>
      <c r="D46" s="31"/>
      <c r="E46" s="31"/>
      <c r="F46" s="31"/>
    </row>
    <row r="47" spans="1:9" x14ac:dyDescent="0.2">
      <c r="A47" s="32"/>
      <c r="B47" s="31"/>
      <c r="C47" s="31"/>
      <c r="D47" s="31"/>
      <c r="E47" s="31"/>
      <c r="F47" s="31"/>
    </row>
    <row r="48" spans="1:9" x14ac:dyDescent="0.2">
      <c r="A48" s="31"/>
      <c r="B48" s="31"/>
      <c r="C48" s="31"/>
      <c r="D48" s="31"/>
      <c r="E48" s="31"/>
      <c r="F48" s="31"/>
    </row>
    <row r="49" spans="1:6" x14ac:dyDescent="0.2">
      <c r="A49" s="32"/>
      <c r="B49" s="31"/>
      <c r="C49" s="31"/>
      <c r="D49" s="31"/>
      <c r="E49" s="31"/>
      <c r="F49" s="31"/>
    </row>
    <row r="50" spans="1:6" x14ac:dyDescent="0.2">
      <c r="A50" s="32"/>
      <c r="B50" s="31"/>
      <c r="C50" s="31"/>
      <c r="D50" s="31"/>
      <c r="E50" s="31"/>
      <c r="F50" s="31"/>
    </row>
    <row r="51" spans="1:6" x14ac:dyDescent="0.2">
      <c r="A51" s="32"/>
      <c r="B51" s="31"/>
      <c r="C51" s="31"/>
      <c r="D51" s="31"/>
      <c r="E51" s="31"/>
      <c r="F51" s="31"/>
    </row>
    <row r="52" spans="1:6" x14ac:dyDescent="0.2">
      <c r="A52" s="32"/>
      <c r="B52" s="31"/>
      <c r="C52" s="31"/>
      <c r="D52" s="31"/>
      <c r="E52" s="31"/>
      <c r="F52" s="31"/>
    </row>
    <row r="53" spans="1:6" x14ac:dyDescent="0.2">
      <c r="A53" s="32"/>
      <c r="B53" s="31"/>
      <c r="C53" s="31"/>
      <c r="D53" s="31"/>
      <c r="E53" s="31"/>
      <c r="F53" s="31"/>
    </row>
    <row r="54" spans="1:6" x14ac:dyDescent="0.2">
      <c r="A54" s="31"/>
      <c r="B54" s="31"/>
      <c r="C54" s="31"/>
      <c r="D54" s="31"/>
      <c r="E54" s="31"/>
      <c r="F54" s="31"/>
    </row>
    <row r="55" spans="1:6" x14ac:dyDescent="0.2">
      <c r="A55" s="31"/>
      <c r="B55" s="31"/>
      <c r="C55" s="31"/>
      <c r="D55" s="31"/>
      <c r="E55" s="31"/>
      <c r="F55" s="31"/>
    </row>
    <row r="56" spans="1:6" x14ac:dyDescent="0.2">
      <c r="A56" s="31"/>
      <c r="B56" s="31"/>
      <c r="C56" s="31"/>
      <c r="D56" s="31"/>
      <c r="E56" s="31"/>
      <c r="F56" s="31"/>
    </row>
    <row r="57" spans="1:6" x14ac:dyDescent="0.2">
      <c r="A57" s="31"/>
      <c r="B57" s="31"/>
      <c r="C57" s="31"/>
      <c r="D57" s="31"/>
      <c r="E57" s="31"/>
      <c r="F57" s="31"/>
    </row>
    <row r="58" spans="1:6" x14ac:dyDescent="0.2">
      <c r="A58" s="31"/>
      <c r="B58" s="31"/>
      <c r="C58" s="31"/>
      <c r="D58" s="31"/>
      <c r="E58" s="31"/>
      <c r="F58" s="31"/>
    </row>
    <row r="59" spans="1:6" x14ac:dyDescent="0.2">
      <c r="A59" s="31"/>
      <c r="B59" s="31"/>
      <c r="C59" s="31"/>
      <c r="D59" s="31"/>
      <c r="E59" s="31"/>
      <c r="F59" s="31"/>
    </row>
    <row r="60" spans="1:6" x14ac:dyDescent="0.2">
      <c r="A60" s="31"/>
      <c r="B60" s="31"/>
      <c r="C60" s="31"/>
      <c r="D60" s="31"/>
      <c r="E60" s="31"/>
      <c r="F60" s="31"/>
    </row>
    <row r="61" spans="1:6" x14ac:dyDescent="0.2">
      <c r="A61" s="31"/>
      <c r="B61" s="31"/>
      <c r="C61" s="31"/>
      <c r="D61" s="31"/>
      <c r="E61" s="31"/>
      <c r="F61" s="31"/>
    </row>
    <row r="62" spans="1:6" x14ac:dyDescent="0.2">
      <c r="A62" s="31"/>
      <c r="B62" s="31"/>
      <c r="C62" s="31"/>
      <c r="D62" s="31"/>
      <c r="E62" s="31"/>
      <c r="F62" s="31"/>
    </row>
    <row r="63" spans="1:6" x14ac:dyDescent="0.2">
      <c r="A63" s="31"/>
      <c r="B63" s="31"/>
      <c r="C63" s="31"/>
      <c r="D63" s="31"/>
      <c r="E63" s="31"/>
      <c r="F63" s="31"/>
    </row>
    <row r="64" spans="1:6" x14ac:dyDescent="0.2">
      <c r="A64" s="31"/>
      <c r="B64" s="31"/>
      <c r="C64" s="31"/>
      <c r="D64" s="31"/>
      <c r="E64" s="31"/>
      <c r="F64" s="31"/>
    </row>
    <row r="65" spans="1:6" x14ac:dyDescent="0.2">
      <c r="A65" s="31"/>
      <c r="B65" s="31"/>
      <c r="C65" s="31"/>
      <c r="D65" s="31"/>
      <c r="E65" s="31"/>
      <c r="F65" s="31"/>
    </row>
    <row r="66" spans="1:6" x14ac:dyDescent="0.2">
      <c r="A66" s="31"/>
      <c r="B66" s="31"/>
      <c r="C66" s="31"/>
      <c r="D66" s="31"/>
      <c r="E66" s="31"/>
      <c r="F66" s="31"/>
    </row>
    <row r="67" spans="1:6" x14ac:dyDescent="0.2">
      <c r="A67" s="31"/>
      <c r="B67" s="31"/>
      <c r="C67" s="31"/>
      <c r="D67" s="31"/>
      <c r="E67" s="31"/>
      <c r="F67" s="31"/>
    </row>
    <row r="68" spans="1:6" x14ac:dyDescent="0.2">
      <c r="A68" s="31"/>
      <c r="B68" s="31"/>
      <c r="C68" s="31"/>
      <c r="D68" s="31"/>
      <c r="E68" s="31"/>
      <c r="F68" s="31"/>
    </row>
  </sheetData>
  <mergeCells count="8">
    <mergeCell ref="A43:F43"/>
    <mergeCell ref="A44:F44"/>
    <mergeCell ref="A1:F1"/>
    <mergeCell ref="A2:F2"/>
    <mergeCell ref="A3:F3"/>
    <mergeCell ref="A4:F4"/>
    <mergeCell ref="A5:C5"/>
    <mergeCell ref="E5:F5"/>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trigomediatec-abril2019</vt:lpstr>
    </vt:vector>
  </TitlesOfParts>
  <Company>Copercampos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Copercampos</dc:creator>
  <cp:lastModifiedBy>Edila Goncalves Botelho</cp:lastModifiedBy>
  <cp:lastPrinted>2019-06-03T12:11:09Z</cp:lastPrinted>
  <dcterms:created xsi:type="dcterms:W3CDTF">1999-07-19T11:40:25Z</dcterms:created>
  <dcterms:modified xsi:type="dcterms:W3CDTF">2019-06-19T19:41:51Z</dcterms:modified>
</cp:coreProperties>
</file>