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SITE\Site_novo\custos\Abril_2021\"/>
    </mc:Choice>
  </mc:AlternateContent>
  <bookViews>
    <workbookView xWindow="0" yWindow="0" windowWidth="28800" windowHeight="11835" tabRatio="705"/>
  </bookViews>
  <sheets>
    <sheet name="Custo_Arroz_abril_2021" sheetId="29" r:id="rId1"/>
  </sheets>
  <definedNames>
    <definedName name="Insumos">#REF!</definedName>
  </definedNames>
  <calcPr calcId="152511"/>
</workbook>
</file>

<file path=xl/calcChain.xml><?xml version="1.0" encoding="utf-8"?>
<calcChain xmlns="http://schemas.openxmlformats.org/spreadsheetml/2006/main">
  <c r="D166" i="29" l="1"/>
  <c r="D164" i="29"/>
  <c r="D35" i="29" s="1"/>
  <c r="D155" i="29"/>
  <c r="D107" i="29" s="1"/>
  <c r="D125" i="29"/>
  <c r="D124" i="29"/>
  <c r="D123" i="29"/>
  <c r="D114" i="29"/>
  <c r="D113" i="29"/>
  <c r="D112" i="29"/>
  <c r="D111" i="29"/>
  <c r="D38" i="29"/>
  <c r="D121" i="29" l="1"/>
  <c r="D105" i="29"/>
  <c r="D84" i="29"/>
  <c r="D109" i="29"/>
  <c r="D108" i="29"/>
  <c r="D119" i="29"/>
  <c r="D55" i="29"/>
  <c r="D120" i="29"/>
  <c r="D32" i="29"/>
  <c r="D53" i="29"/>
  <c r="D83" i="29"/>
  <c r="D186" i="29" l="1"/>
  <c r="D188" i="29"/>
  <c r="D195" i="29" l="1"/>
  <c r="D194" i="29"/>
  <c r="D192" i="29"/>
  <c r="D193" i="29"/>
  <c r="D196" i="29"/>
  <c r="D197" i="29" l="1"/>
</calcChain>
</file>

<file path=xl/sharedStrings.xml><?xml version="1.0" encoding="utf-8"?>
<sst xmlns="http://schemas.openxmlformats.org/spreadsheetml/2006/main" count="418" uniqueCount="282">
  <si>
    <t>l</t>
  </si>
  <si>
    <t>mês</t>
  </si>
  <si>
    <t>R$</t>
  </si>
  <si>
    <t>ESPECIFICAÇÃO</t>
  </si>
  <si>
    <t>COMPONENTES</t>
  </si>
  <si>
    <t>kg</t>
  </si>
  <si>
    <t>VALOR UNITÁRIO [R$]</t>
  </si>
  <si>
    <t>VALOR TOTAL [R$]</t>
  </si>
  <si>
    <t>sc 50 kg</t>
  </si>
  <si>
    <t>Sementes</t>
  </si>
  <si>
    <t>h</t>
  </si>
  <si>
    <t>Adubo de cobertura</t>
  </si>
  <si>
    <t>Uréia</t>
  </si>
  <si>
    <t>Colheita</t>
  </si>
  <si>
    <t>Previdência social</t>
  </si>
  <si>
    <t>%</t>
  </si>
  <si>
    <t>Adubo base</t>
  </si>
  <si>
    <t>Fungicida 1</t>
  </si>
  <si>
    <t/>
  </si>
  <si>
    <t xml:space="preserve">    </t>
  </si>
  <si>
    <t>4 - Despesas Gerais</t>
  </si>
  <si>
    <t>5 - Assistência técnica</t>
  </si>
  <si>
    <t>g</t>
  </si>
  <si>
    <t>Inseticida 1</t>
  </si>
  <si>
    <t>Trator</t>
  </si>
  <si>
    <t>CUSTO DE PRODUÇÃO POR HECTARE DE CULTIVO: Abril 2021</t>
  </si>
  <si>
    <t>Arroz Irrigado</t>
  </si>
  <si>
    <t>Rendimento médio esperado (saco 50 kg/ha)</t>
  </si>
  <si>
    <t>UNID.</t>
  </si>
  <si>
    <t>QUANT.</t>
  </si>
  <si>
    <t>CUSTOS VARIÁVEIS (CV)</t>
  </si>
  <si>
    <t>1 - Insumos</t>
  </si>
  <si>
    <t>Certificada</t>
  </si>
  <si>
    <t xml:space="preserve">00-20-30 </t>
  </si>
  <si>
    <t>Herbicida</t>
  </si>
  <si>
    <t>Herbicida 1</t>
  </si>
  <si>
    <t>Herbicida 2</t>
  </si>
  <si>
    <t>Herbicida 3</t>
  </si>
  <si>
    <t>Herbicida 4</t>
  </si>
  <si>
    <t>Inseticida</t>
  </si>
  <si>
    <t>Fungicida</t>
  </si>
  <si>
    <t xml:space="preserve">Óleo diesel para trator </t>
  </si>
  <si>
    <t xml:space="preserve">Para todas as operações </t>
  </si>
  <si>
    <t xml:space="preserve"> 7,5 h/ha x 9 litros/h (linhas 154, 155) </t>
  </si>
  <si>
    <t xml:space="preserve">Outros insumos para trator </t>
  </si>
  <si>
    <t>15% do óleo diesel p/ trator</t>
  </si>
  <si>
    <t>Óleo diesel para o TAI (TRATOR</t>
  </si>
  <si>
    <t>PARA APLICAÇÃO INSUMOS)</t>
  </si>
  <si>
    <t xml:space="preserve"> 7,5 h/ha x 9 litros/h (linhas 163, 164) </t>
  </si>
  <si>
    <t xml:space="preserve">Outros insumos para o TAI </t>
  </si>
  <si>
    <t>15% do óleo diesel p/ "chupa cabra"</t>
  </si>
  <si>
    <t>Óleo diesel para automotriz</t>
  </si>
  <si>
    <t>Colheita: 1,7 h/ha x 11 litros/h (lin. 166, 167)</t>
  </si>
  <si>
    <t>Outros insumos para automotriz</t>
  </si>
  <si>
    <t>15% do óleo p/ automotriz</t>
  </si>
  <si>
    <t xml:space="preserve">2 - Mão-de-obra </t>
  </si>
  <si>
    <t>Adubação de base</t>
  </si>
  <si>
    <t>dh</t>
  </si>
  <si>
    <t>Pré-germinação</t>
  </si>
  <si>
    <t>Semeadura</t>
  </si>
  <si>
    <t>Adubarão de cobertura</t>
  </si>
  <si>
    <t>Duas aplicações</t>
  </si>
  <si>
    <t xml:space="preserve">Manut.canais/taipas/drenos </t>
  </si>
  <si>
    <t>Manejo de água</t>
  </si>
  <si>
    <t>Aplicação de herbicida</t>
  </si>
  <si>
    <t>Aplicação de inseticida</t>
  </si>
  <si>
    <t>Colheita e transp. interno</t>
  </si>
  <si>
    <t xml:space="preserve">Salário + encargos Operador Trator </t>
  </si>
  <si>
    <t>Salário (sal) para 176 horas/mês</t>
  </si>
  <si>
    <t>2,0x1,75xsal/176=12,37</t>
  </si>
  <si>
    <t xml:space="preserve">Salário + encargos Operador TAI </t>
  </si>
  <si>
    <t>Salário + encargos Oper. Automotriz</t>
  </si>
  <si>
    <r>
      <t xml:space="preserve">3 - Serviços  Mecânicos </t>
    </r>
    <r>
      <rPr>
        <b/>
        <u/>
        <sz val="8"/>
        <color indexed="10"/>
        <rFont val="Verdana"/>
        <family val="2"/>
      </rPr>
      <t>ALUGADOS</t>
    </r>
  </si>
  <si>
    <t>Irrigação</t>
  </si>
  <si>
    <t>sc/ha</t>
  </si>
  <si>
    <t xml:space="preserve">Colheita (aluguel automotriz) </t>
  </si>
  <si>
    <t>10 % renda bruta (produção x preço)</t>
  </si>
  <si>
    <t xml:space="preserve">     - Gradagem</t>
  </si>
  <si>
    <t>Trator+grade</t>
  </si>
  <si>
    <t xml:space="preserve">     - Destorroamento (duas)</t>
  </si>
  <si>
    <t>Trator+rotativa</t>
  </si>
  <si>
    <t xml:space="preserve">     - Renivelamento/alisamento</t>
  </si>
  <si>
    <t>Trator+pranchão</t>
  </si>
  <si>
    <t xml:space="preserve">     - Transporte interno</t>
  </si>
  <si>
    <t>Trator+ carreta</t>
  </si>
  <si>
    <t xml:space="preserve">1% (Insumos+Mão obra+Serv.Mec.Alug.) </t>
  </si>
  <si>
    <t>2,0% desembolso (Insumos+Mão obra+</t>
  </si>
  <si>
    <t>Serv.Mec.Alugado + Despesas Gerais</t>
  </si>
  <si>
    <t>6 - Seguro da produção</t>
  </si>
  <si>
    <t>1,7% desembolso (Insumos+Mão obra +</t>
  </si>
  <si>
    <t>Serv.Mec. Alugados + Despesas Gerais</t>
  </si>
  <si>
    <t xml:space="preserve">7 - Custos Financeiros </t>
  </si>
  <si>
    <t xml:space="preserve"> Juro s/ financiamento </t>
  </si>
  <si>
    <t>2% sobre 80% do desembolso (VD)</t>
  </si>
  <si>
    <t>VD=(1)+(2)+(3)+(4), para 8 meses.</t>
  </si>
  <si>
    <t xml:space="preserve"> Juro s/ capital  giro </t>
  </si>
  <si>
    <t xml:space="preserve">6% sobre: 20% VD + assit.técnica(5) + </t>
  </si>
  <si>
    <t>seguro da produção (6)</t>
  </si>
  <si>
    <t>8 - Desp. comercialização</t>
  </si>
  <si>
    <t xml:space="preserve">Transporte externo/Secagem </t>
  </si>
  <si>
    <t>1%(transp.) + 3%(secag.) s/ receita bruta</t>
  </si>
  <si>
    <t>2,3% s/ receita bruta</t>
  </si>
  <si>
    <t>9 - Outros Custos Variáveis</t>
  </si>
  <si>
    <t>Conserto e manutenção do trator</t>
  </si>
  <si>
    <t>7% s/ Valor Novo/horas-ano trabalhadas</t>
  </si>
  <si>
    <t>Conserto e manutenção do TAI</t>
  </si>
  <si>
    <t>Arrendamento da terra</t>
  </si>
  <si>
    <t>Percentual s/ produção</t>
  </si>
  <si>
    <t>Conserto e manutenção Automotriz</t>
  </si>
  <si>
    <t>CUSTOS FIXOS (CF)</t>
  </si>
  <si>
    <t xml:space="preserve">1 - Manutenção de benfeitorias </t>
  </si>
  <si>
    <t>galpão de 50m</t>
  </si>
  <si>
    <t>1% sobre valor galpão novo/área média</t>
  </si>
  <si>
    <t>2 - Depreciação de benfeitorias</t>
  </si>
  <si>
    <t>Valor galpão novo menos valor sucata/</t>
  </si>
  <si>
    <t>25 anos/área média.</t>
  </si>
  <si>
    <t>3 - Impostos e taxas</t>
  </si>
  <si>
    <t>terra de várzea sistematizada</t>
  </si>
  <si>
    <t>0,5% sobre valor da terra  (linha 170)</t>
  </si>
  <si>
    <t>4 - Remuneração do capital fixo</t>
  </si>
  <si>
    <t xml:space="preserve">  Benfeitorias</t>
  </si>
  <si>
    <t>6% s/valor médio galpão (valor  novo +</t>
  </si>
  <si>
    <t>valor sucata/2)/área média</t>
  </si>
  <si>
    <t>5 - Remuneração administrador</t>
  </si>
  <si>
    <t>Administrador</t>
  </si>
  <si>
    <t>8% sobre custo variável (linha 6)</t>
  </si>
  <si>
    <t>6 - Remuneração da terra</t>
  </si>
  <si>
    <t>3% sobre valor terra (linha 170)</t>
  </si>
  <si>
    <t>7 - Outros custos fixos</t>
  </si>
  <si>
    <t>Valor médio (VM) = (VN + VS)/2</t>
  </si>
  <si>
    <t>(VN = Valor novo;  VS = Valor de sucata)</t>
  </si>
  <si>
    <t xml:space="preserve">(Depreciação, Seguro e </t>
  </si>
  <si>
    <t>Depreciação: VN-VS/horas-ano/vida útil</t>
  </si>
  <si>
    <t>Juros sobre o capital)</t>
  </si>
  <si>
    <t>Seguro: 1% sobre VM/horas-ano/vida útil</t>
  </si>
  <si>
    <t xml:space="preserve">Juros: 6% sobre VM/horas-ano/vida útil </t>
  </si>
  <si>
    <t xml:space="preserve"> Custo-hora dos implementos</t>
  </si>
  <si>
    <t>(De acordo c/ dados da CEPA)</t>
  </si>
  <si>
    <t xml:space="preserve"> do trator</t>
  </si>
  <si>
    <t xml:space="preserve">Grade: 23% do custo/hora do trator </t>
  </si>
  <si>
    <t>Enxada rotativa: 33% do custo/hora do trator</t>
  </si>
  <si>
    <t xml:space="preserve"> Pranchão: 16,6% do custo/hora do trator</t>
  </si>
  <si>
    <t xml:space="preserve"> Carreta: 10% do custo/hora do  trator</t>
  </si>
  <si>
    <t>TAI (trator para aplicar insumos)</t>
  </si>
  <si>
    <t xml:space="preserve"> Custo-hora implementos do TAI</t>
  </si>
  <si>
    <t>Pulverizador 600 l: 39% do custo/hora trator</t>
  </si>
  <si>
    <t>Adubadora: 42% do custo-hora do trator</t>
  </si>
  <si>
    <t>Semeadora: 42% do custo-hora do trator</t>
  </si>
  <si>
    <t>Automotriz</t>
  </si>
  <si>
    <t>OUTROS DADOS</t>
  </si>
  <si>
    <r>
      <rPr>
        <b/>
        <sz val="8"/>
        <rFont val="Verdana"/>
        <family val="2"/>
      </rPr>
      <t>Trator</t>
    </r>
    <r>
      <rPr>
        <sz val="8"/>
        <rFont val="Verdana"/>
        <family val="2"/>
      </rPr>
      <t xml:space="preserve"> com pneu - 75 CV</t>
    </r>
  </si>
  <si>
    <t>Valor novo (VN) - marcas mais comuns</t>
  </si>
  <si>
    <t>Trator com pneu - Valor sucata</t>
  </si>
  <si>
    <t xml:space="preserve"> 20% do valor novo</t>
  </si>
  <si>
    <t>Vida útil do trator (em anos)</t>
  </si>
  <si>
    <t>ano</t>
  </si>
  <si>
    <t>Horas/ano trabalhadas (trator)</t>
  </si>
  <si>
    <t>h/ano</t>
  </si>
  <si>
    <r>
      <t>TAI</t>
    </r>
    <r>
      <rPr>
        <sz val="8"/>
        <rFont val="Verdana"/>
        <family val="2"/>
      </rPr>
      <t xml:space="preserve"> - 55 CV</t>
    </r>
  </si>
  <si>
    <t>TAI- Valor sucata</t>
  </si>
  <si>
    <t>20% do valor novo</t>
  </si>
  <si>
    <t>Vida útil do TAI (anos)</t>
  </si>
  <si>
    <t>Horas/ano (TAI)</t>
  </si>
  <si>
    <t xml:space="preserve">Automotriz - Valor sucata </t>
  </si>
  <si>
    <t>10% do valor novo</t>
  </si>
  <si>
    <t>Vida útil da automotriz (em anos)</t>
  </si>
  <si>
    <t>Horas/ano trabalhadas (automotriz)</t>
  </si>
  <si>
    <t>Custo serviços mecânicos próprios</t>
  </si>
  <si>
    <t xml:space="preserve">Trator </t>
  </si>
  <si>
    <t>Trator + arado</t>
  </si>
  <si>
    <t xml:space="preserve">Trator + </t>
  </si>
  <si>
    <t>Total trator</t>
  </si>
  <si>
    <t xml:space="preserve">   -Consumo diesel para TRATOR</t>
  </si>
  <si>
    <t>Trator + equipamento</t>
  </si>
  <si>
    <t>l/h</t>
  </si>
  <si>
    <t xml:space="preserve">   TAI</t>
  </si>
  <si>
    <t>TAI</t>
  </si>
  <si>
    <t xml:space="preserve"> -Adubação (todas aplicações)</t>
  </si>
  <si>
    <r>
      <t>TAI</t>
    </r>
    <r>
      <rPr>
        <sz val="8"/>
        <color indexed="10"/>
        <rFont val="Verdana"/>
        <family val="2"/>
      </rPr>
      <t xml:space="preserve"> </t>
    </r>
    <r>
      <rPr>
        <sz val="8"/>
        <rFont val="Verdana"/>
        <family val="2"/>
      </rPr>
      <t>+ adubadora</t>
    </r>
  </si>
  <si>
    <t xml:space="preserve"> -Semeadura</t>
  </si>
  <si>
    <r>
      <t>TAI</t>
    </r>
    <r>
      <rPr>
        <sz val="8"/>
        <color indexed="10"/>
        <rFont val="Verdana"/>
        <family val="2"/>
      </rPr>
      <t xml:space="preserve"> </t>
    </r>
    <r>
      <rPr>
        <sz val="8"/>
        <rFont val="Verdana"/>
        <family val="2"/>
      </rPr>
      <t>+ semeadora</t>
    </r>
  </si>
  <si>
    <t xml:space="preserve"> -Pulverizações </t>
  </si>
  <si>
    <t xml:space="preserve">TAI + pulverizador </t>
  </si>
  <si>
    <t xml:space="preserve">  - </t>
  </si>
  <si>
    <t xml:space="preserve">  -</t>
  </si>
  <si>
    <t>Total TAI</t>
  </si>
  <si>
    <r>
      <t xml:space="preserve">   </t>
    </r>
    <r>
      <rPr>
        <b/>
        <sz val="8"/>
        <rFont val="Verdana"/>
        <family val="2"/>
      </rPr>
      <t>-Consumo diesel p/ TAI</t>
    </r>
  </si>
  <si>
    <t>TAI + equipamento</t>
  </si>
  <si>
    <t>Consumo de diesel</t>
  </si>
  <si>
    <t xml:space="preserve">Galpão rústico </t>
  </si>
  <si>
    <t>valor novo (VN)</t>
  </si>
  <si>
    <t>Galpão rústico - Valor sucata</t>
  </si>
  <si>
    <t>Valor terra - várzea sistemat.</t>
  </si>
  <si>
    <t>R$ / ha</t>
  </si>
  <si>
    <t>Valor salário mínimo</t>
  </si>
  <si>
    <t>Produtividade</t>
  </si>
  <si>
    <t xml:space="preserve">sc/ha </t>
  </si>
  <si>
    <t>Preço</t>
  </si>
  <si>
    <t>Recebido p/ produtor</t>
  </si>
  <si>
    <t xml:space="preserve">R$/sc </t>
  </si>
  <si>
    <t>RESULTADOS</t>
  </si>
  <si>
    <t>Custo total (CT = CV + CF)</t>
  </si>
  <si>
    <t xml:space="preserve">Custo total por ha </t>
  </si>
  <si>
    <t xml:space="preserve">R$/ha </t>
  </si>
  <si>
    <t>Receita bruta (RB)</t>
  </si>
  <si>
    <t xml:space="preserve">Receita bruta por ha </t>
  </si>
  <si>
    <t>Margem bruta (RB - CV)</t>
  </si>
  <si>
    <t xml:space="preserve">Margem bruta por ha </t>
  </si>
  <si>
    <t>Lucro (RB -CT)</t>
  </si>
  <si>
    <t xml:space="preserve">Lucro por ha </t>
  </si>
  <si>
    <t xml:space="preserve">     TOMADA DE DECISÃO</t>
  </si>
  <si>
    <t>Custo variável unitário</t>
  </si>
  <si>
    <t>Custo variável por saco</t>
  </si>
  <si>
    <t>R$/sc</t>
  </si>
  <si>
    <t>Custo fixo unitário</t>
  </si>
  <si>
    <t>Custo fixo por saco</t>
  </si>
  <si>
    <t>Custo total unitário</t>
  </si>
  <si>
    <t xml:space="preserve">Custo total por saco </t>
  </si>
  <si>
    <t xml:space="preserve">Custo operacional </t>
  </si>
  <si>
    <t xml:space="preserve">CV+deprec.+juros  e seguro s/ máquinas </t>
  </si>
  <si>
    <t>%;R$/sc</t>
  </si>
  <si>
    <t>(Pago a terceiros)</t>
  </si>
  <si>
    <t>Pagto. Rec. Próprios (renda dos fatores)</t>
  </si>
  <si>
    <t>Participação % no custo</t>
  </si>
  <si>
    <t xml:space="preserve">    - Insumos</t>
  </si>
  <si>
    <t>Menos combustíveis e lubrificantes</t>
  </si>
  <si>
    <t xml:space="preserve">    - Mão de obra</t>
  </si>
  <si>
    <t>Menos salário do tratorista</t>
  </si>
  <si>
    <t xml:space="preserve">    - Mecanização </t>
  </si>
  <si>
    <t>Incluindo combust. e lubrif. e salário tratorista</t>
  </si>
  <si>
    <t xml:space="preserve">    - Juros s/ terra ou arrendamento</t>
  </si>
  <si>
    <t xml:space="preserve">    - Colheita</t>
  </si>
  <si>
    <t xml:space="preserve">    - Outros</t>
  </si>
  <si>
    <t xml:space="preserve">    - TOTAL</t>
  </si>
  <si>
    <t>COMENTÁRIOS TÉCNICOS E INSTRUÇÕES PARA USO DA PLANILHA</t>
  </si>
  <si>
    <t>Este texto foi adaptado da publicação “Arroz irrigado: recomendações técnicas da pesquisa para o Sul do Brasil”, Capítulo 15 (Gerenciamento da atividade orizícola), da Sociedade Sul-Brasileira de Arroz Irrigado, publicado em 2012.</t>
  </si>
  <si>
    <t>O custo como ferramenta de gerenciamento</t>
  </si>
  <si>
    <t xml:space="preserve">                 O consumidor de arroz não vai sustentar o emprego de um produtor com uma produtividade de, digamos, 100 sc/ha se perceber que haverá produtores com produtividades superiores que sejam capazes de garantir o abastecimento do país. O mercado fará isto pagando um preço abaixo do seu custo por saco, forçando-o a abandonar a atividade.  Isto só não acontecerá se o seu custo por ha for muito inferior, que resulte num custo por saco inferior ao preço de mercado. Então, do ponto de vista econômico, o desafio que se apresenta para o profissional da assistência técnica em orizicultura consiste em “como minimizar o custo por ha para uma dada produtividade” ou, alternativamente, em “como maximizar a produtividade para um determinado custo por ha". Para tanto, é importante que ele tenha um custo corretamente calculado em suas mãos e que possua referências de custo de outros produtores da região para que possa fazer as devidas comparações.           </t>
  </si>
  <si>
    <r>
      <t xml:space="preserve">                   Portanto, ao contrário do que se poderia pensar, o cálculo do custo de produção não deve ser feito só para fins de política agrícola ou por ocasião do balanço da atividade. Ele deve ser visto também, e principalmente, como uma ferramenta de gerenciamento da atividade orizícola. Ele não é a única ferramenta, mas, certamente, é o ponto de partida.  Através dele é possível avaliar, previamente: se o produtor conseguirá</t>
    </r>
    <r>
      <rPr>
        <sz val="8"/>
        <color indexed="10"/>
        <rFont val="Verdana"/>
        <family val="2"/>
      </rPr>
      <t xml:space="preserve"> </t>
    </r>
    <r>
      <rPr>
        <sz val="8"/>
        <rFont val="Verdana"/>
        <family val="2"/>
      </rPr>
      <t xml:space="preserve">repor a infraestrutura que está sendo utilizada, se não vai se arrepender por não ter trabalhado em outra atividade (agrícola ou não), arrendando a lavoura para outros, se o produtor vai conseguir crescer economicamente (como é o objetivo de qualquer empresa quando é constituída). Mas só será possível levantar todas estas informações se todos os custos forem computados, mesmo que os recursos sejam próprios, de modo que não haja grandes diferenças entre um custo calculado quando todos os recursos são próprios ou quando todos os recursos são alugados (arrendados). </t>
    </r>
  </si>
  <si>
    <t xml:space="preserve">                    Argumenta-se que se todos os custos forem computados, dificilmente haverá alguma atividade agrícola que seja lucrativa em todas as safras e, assim, ninguém produziria nada. Na verdade, a teoria econômica não pressupõe que uma atividade deva ser lucrativa em todas as safras para que ela não seja abandonada. Ela deve ser lucrativa ao longo dos anos. Todos os custos devem, sim, ser computados, mas não necessariamente na própria safra. Muitos custos podem ser cobertos em safras futuras, que são os custos ligados à infraestrutura. Somente os custos específicos da safra é que devem ser cobertos com a receita da própria safra.</t>
  </si>
  <si>
    <t xml:space="preserve">                    Concluindo, a utilização desta planilha de custo do arroz permite avaliar a sustentabilidade econômica da atividade orizícola, tanto da safra presente (curto prazo) como das safras futuras (longo prazo), e as decisões que precisam ser tomadas pelo produtor para que isto aconteça. Espera-se que ela auxilie o produtor neste convencimento. </t>
  </si>
  <si>
    <t>Custos variáveis e custos fixos</t>
  </si>
  <si>
    <t>O custo está subdivido em “custos variáveis” e “custos fixos”. O custo variável é o que varia de acordo com o nível de produtividade, enquanto o custo fixo se mantém constante em todos os níveis de produtividade. Esta subdivisão é feita para facilitar a decisão do produtor se deve continuar ou não na atividade, o que depende do tipo de decisão a ser tomada, que pode ser classificada como “de longo prazo” e “de curto prazo”. A decisão “de longo prazo” é aquela em que o produtor tem a possibilidade de trocar de atividade (dentro da agricultura ou não), o que envolve tempo e recursos. Este tipo de decisão se refere a um horizonte mais amplo, que ultrapassa o da safra que está sendo planejada ou que está em andamento. A decisão “de curto prazo” é aquela onde não há tempo ou recursos suficientes para que o produtor mude de atividade. Normalmente, este tipo de decisão se limita à safra que está sendo planejada ou que está em andamento.</t>
  </si>
  <si>
    <t xml:space="preserve">Para uma decisão “de longo prazo” a subdivisão é desnecessária, pois a receita bruta de uma atividade qualquer deve cobrir todos os custos (variáveis e fixos). Entretanto, como os preços oscilam ao longo dos anos, provavelmente não haveria mais produtores, se este princípio fosse aplicado em todas as safras. Já numa decisão “de curto prazo”, o produtor só deixará a atividade se a receita bruta não cobrir nem os custos variáveis. Neste caso, é preferível que ele simplesmente deixe a atividade, mesmo que não vá ingressar em outra. Ele teria apenas o prejuízo do custo fixo. Mas continuar produzindo implicaria em agregar mais prejuízo (o da própria safra). Os custos fixos poderão ser cobertos em safras futuras, quando o preço do produto aumentar.  </t>
  </si>
  <si>
    <t>Podem surgir dúvidas quanto ao enquadramento de certos custos em fixos ou variáveis. Para análises de longo prazo, isto não faz nenhuma diferença, porque a receita bruta deve cobrir todos os custos, independentemente se o custo é classificado como fixo ou como variável. Já para análises de curto prazo, a correta classificação é muito importante já que, se o custo for preenchido como variável, ele terá que ser coberto na própria safra e, se for preenchido como fixo, este custo pode ser coberto em safras futuras, quando o preço do produto aumentar.</t>
  </si>
  <si>
    <t>Planilha de custo</t>
  </si>
  <si>
    <t>A planilha contempla o uso de terra própria ou arrendada, máquinas próprias ou alugadas, como trator e implementos, TAI (trator para aplicação de insumos) e implementos, e colheita com automotriz própria ou alugada. Para tanto, basta preencher as linhas onde a situação se aplica e zerar as linhas onde a situação não se aplicam, preenchendo com zero a coluna “quantidade”, como será especificado adiante.</t>
  </si>
  <si>
    <t xml:space="preserve">O usuário poderá fazer alterações na própria planilha. Todas as células que estão na cor branca podem ser alteradas, tanto em relação aos itens como em relação aos valores. Desta forma, é possível acrescentar itens (insumos, operações manuais ou mecânicas, etc) fazendo uso das linhas em branco ou de linhas cujo item não for utilizado  em razão do sistema não utilizar aquele insumo ou aquela prática. E para eliminar algum item, basta preencher com zero a coluna da quantidade ou a coluna do valor unitário. </t>
  </si>
  <si>
    <t>Na coluna “especificação” estão relacionados os tipos de insumos e os tipos de tarefas executadas, além de muitas outras especificações. Também constam informações sobre como são automaticamente calculados pela planilha os coeficientes técnicos ou econômicos de uma dada linha e que estão descritos na coluna “especificação” da respectiva linha.</t>
  </si>
  <si>
    <t xml:space="preserve">Todos os custos devem ser computados, inclusive quando se tratar de recursos próprios, como terra, mão-de-obra e recursos financeiros aplicados, mesmo que eles não impliquem em desembolso para o produtor. É como se fosse um pagamento para si próprio. Neste caso, devem ser computados pelo seu custo de oportunidade (na linguagem técnica), que consiste em avaliar quanto o produtor poderia efetivamente receber se ele alugar o recurso em vez de produzir. Se esses custos não forem incluídos, não há forma da atividade (ou empresa) ser economicamente sustentável e também crescer ao longo do tempo. Quando isso acontecer, o produtor só irá sentir as conseqüências quando não há mais ret orno. Irá perceber, muito tardiamente, que: a) ganhou menos que um operário da indústria, que não precisou entrar com nenhum capital para receber o seu salário; b) não evoluiu economicamente, pois não teve nenhum acréscimo patrimonial e c) não terá recursos para repor a infraestrutura existente (máquinas, equipamentos e construções) quando esta chegar ao fim de sua vida útil. A finalidade da inclusão desses custos é fazer com que o produtor possa se antecipar aos fatos e evitar as conseqüências negativas.   </t>
  </si>
  <si>
    <t xml:space="preserve"> A grande diferença entre o cálculo com máquina alugada ou própria é que quando os recursos são próprios os custos fixos são mais altos e os variáveis mais baixos, o que tem uma grande implicação no gerenciamento da atividade. Quando a máquina é arrendada todo o seu custo deve ser coberto com recursos da própria safra, por se tratar de custo variável. Já quando a máquina é própria, os custos da depreciação, do seguro e dos juros sobre o capital não precisam ser cobertos na própria safra. Eles podem ser cobertos em safras futuras.  É importante lembrar que se deve ter cuidado para não incluir uma mesma máquina como própria e, ao mesmo tempo, como alugada. </t>
  </si>
  <si>
    <t xml:space="preserve">Não são feitos comentários sobre muitos itens da planilha porque se imagina que a explicação contida na coluna “especificação” da respectiva linha que contém o item em questão já seja suficiente para o entendimento, tanto com relação ao preenchimento como ao modo de cálculo ou à questão econômica envolvida. </t>
  </si>
  <si>
    <t>Interpretação econômica da planilha e seu uso prático</t>
  </si>
  <si>
    <t xml:space="preserve">Em uma visão de longo prazo </t>
  </si>
  <si>
    <r>
      <rPr>
        <b/>
        <sz val="8"/>
        <rFont val="Verdana"/>
        <family val="2"/>
      </rPr>
      <t>a.1)</t>
    </r>
    <r>
      <rPr>
        <sz val="8"/>
        <rFont val="Verdana"/>
        <family val="2"/>
      </rPr>
      <t xml:space="preserve"> Se o lucro for positivo, diz-se que a atividade obteve um lucro acima do normal, uma vez que ela conseguiu uma remuneração para os recursos próprios (podendo ser a terra, o capital e a mão-de-obra) acima da que foi estimada no custo. A atividade não só é economicamente sustentável  no conceito de “longo prazo”, como também tem condições de crescer.</t>
    </r>
  </si>
  <si>
    <r>
      <rPr>
        <b/>
        <sz val="8"/>
        <rFont val="Verdana"/>
        <family val="2"/>
      </rPr>
      <t>a.3)</t>
    </r>
    <r>
      <rPr>
        <sz val="8"/>
        <rFont val="Verdana"/>
        <family val="2"/>
      </rPr>
      <t xml:space="preserve"> Se o lucro for zero, significa que a atividade obteve uma remuneração normal para os recursos próprios que o produtor empregou. O lucro zero não significa que o produtor trabalhou de graça, como poderia parecer. Um valor nulo (ou positivo) para o lucro indica a possibilidade de crescimento da atividade (ou da empresa), uma vez que esse valor inclui a remuneração dos recursos próprios utilizados e é essa remuneração que permite financiar o crescimento.</t>
    </r>
  </si>
  <si>
    <r>
      <t xml:space="preserve">Somente com base na planilha não será possível avaliar se a produtividade conseguirá ou não se manter acima de 132 sc/ha quando se reduz o uso de fertilizante e defensivos pela metade. A planilha contribui para fornecer ao técnico este parâmetro de decisão, que é o limite máximo de queda na produtividade para que esta economia de insumos seja vantajosa. A decisão cabe ao técnico. Agora, o </t>
    </r>
    <r>
      <rPr>
        <sz val="8"/>
        <color indexed="8"/>
        <rFont val="Verdana"/>
        <family val="2"/>
      </rPr>
      <t>que não necessita de avaliação técnica e nem de uma simulação através da planilha, mas é, com certeza, a melhor maneira de se conseguir baixar o custo unitário (custo/saco) é produtor seguir rigorosamente as recomendações técnicas. Há casos de compra de insumos apenas com a “recomendação” das agropecuárias que os vendem. Em termos de planilha, o gasto com um insumo mal aplicado (quanto ao tipo ou quanto à dose) implicará num acréscimo de custo da lavoura (custo/ha) sem que haja um correspondente acréscimo na produtividade e o resultado, obviamente, será um acréscimo no custo por saco.</t>
    </r>
  </si>
  <si>
    <t>Em uma visão de curto prazo</t>
  </si>
  <si>
    <t>Na visão de “curto prazo”, o usuário também pode fazer muitas outras simulações com a produtividade e o preço, da mesma forma como foi descrita na de longo prazo.</t>
  </si>
  <si>
    <t xml:space="preserve">Outros insumos </t>
  </si>
  <si>
    <t>Custo não operacional</t>
  </si>
  <si>
    <t>(Pago a si próprio)</t>
  </si>
  <si>
    <t>Considera-se uma produtividade de 162 sc/ha (8.100 kg/ha - safra 2020/21 e plantio pré-germinado)</t>
  </si>
  <si>
    <t xml:space="preserve">Para efeito de cálculo de custo, são considerados como custos variáveis: insumos, mão de obra, serviços, assistência técnica, seguros, custos financeiros e despesas de comercialização e, como custos fixos: manutenção e depreciação de feitorias, remuneração do capital fixo, mão de obra fixa e remuneração da terra. Como roteiro para cálculo do custo partiu-se da planilha de custo utilizada pela Epagri/Cepa, com algumas alterações.  A planilha pode ser utilizada para outros sistemas de cultivo, bastando, conforme o caso: a) eliminar as operações (manuais ou mecanizadas), os insumos e outros itens que não se apliquem ao sistema analisado; b) acrescentar (nas linhas em branco) ou substituir as operações e os insumos específicos que não estão contemplados na planilha e c) alterar os coeficientes técnicos, se necessário. </t>
  </si>
  <si>
    <t>Para que o custo possa ser corretamente calculado, deve-se preencher todas as informações pertinentes a cada caso, inclusive a parte final da planilha, com o título “outros dados” (linha 132). No preenchimento dos custos variáveis e fixos, deve-se ter cuidado nos campos “unidade de referência”, “quantidade” e “valor unitário” para não haver erro no cálculo do “valor total”.</t>
  </si>
  <si>
    <t xml:space="preserve">Algumas células da planilha estão em verde claro e por conterem fórmulas e, por isso, não devem ser alteradas. As células onde podem ser feitas alterações, estão com cor branca.  </t>
  </si>
  <si>
    <t xml:space="preserve">A planilha pressupõe uso de terra própria. Por isso é calculado o juro sobre o valor da terra (custo de oportunidade), na linha 102. Mas se o cultivo ocorrer em terra arrendada os valores não devem ser muito diferentes, uma vez que o valor que o dono da terra cobra a título de juros deve se aproximar ao que ele receberia se optasse por arrendar a sua terra. Neste caso, deve-se zerar a linha 102 e preencher a linha 85. </t>
  </si>
  <si>
    <t xml:space="preserve"> A planilha também pressupõe que todas as máquinas sejam próprias (trator e outras máquinas, com os implementos), menos a automotriz. Assim, o custo das operações com máquinas próprias estará distribuído em diversos itens, uma parte dos custos será incluída em custos variáveis e outra em custos fixos. Mas a planilha também os reúne por cada operação realizada (gradagem, pulverização, etc) por se tratar de informações que poderão ser muito úteis na elaboração de projetos e no planejamento de propriedades orizícolas. Tais custos são apresentados dentro de “outros dados” (linha 132) e, mais especificamente, nas linhas 136 a 153 para o trator, nas linhas 157 a 164 para o TAI e nas linhas 166 para a automotriz. Para o caso das máquinas alugadas deve-se preencher as linhas 59 a 65 e, ao mesmo tempo, zerar as linhas correspondentes às máquinas próprias, como será especificado adiante. </t>
  </si>
  <si>
    <t xml:space="preserve"> O óleo diesel deve ser incluído no item “insumos” e, portanto, dentro de custos variáveis, somando-se todas as operações (aração, gradagem, etc) com máquinas próprias. Para o exemplo desta planilha, foram 7,5 horas/ha de trator, com um consumo de 9 litros/hora de diesel por hora, totalizando 67,5 litros/ha (linha 32). Foram gastas também 4,5 horas/ha  com o TAI (Trator para Aplicação de Insumos), conhecido popularmente por “chupa cabra”, com um consumo de 4,5 litros/hora, totalizando 20,25 litros/ha. E mais 1,7 horas/ha com a automotriz, com um consumo de 11 litros/hora, totalizando 18,70 litros/ha. Os demais insumos (óleo lubrificante, diversos tipos de filtros, etc) foram estimados, simplificadamente, em 15% do custo com óleo diesel. Quando uma certa máquina é alugada a linha a correspondente a esta máquina deve ser zerada.   </t>
  </si>
  <si>
    <t xml:space="preserve">O salário (e encargos) do operador do trator, do TAI e da automotriz deve ser incluído no item “mão-de-obra” e, portanto, dentro de custos variáveis, mesmo que se trate de mão-de-obra própria. Nesta planilha foram consideradas 7,5 horas para o trator e 4,5 horas para o TAI. Para a automotriz  a coluna da “quantidade” está zerada porque se considera que a colheita é alugada (mesmo aconteceria se o trator ou o TAI fossem alugados). Se ela fosse própria esta coluna seria preenchida com as 1,7 horas/ha necessárias para colher um hectare. Para o cálculo do custo/hora considera-se 176 horas por mês, 2,0 salários mínimos de remuneração, com acréscimo de 75% como encargos sociais.      </t>
  </si>
  <si>
    <r>
      <t xml:space="preserve"> O conserto e manutenção das máquinas próprias devem ser incluídos em “outros custos variáveis”. O custo/hora ele é calculado como 7% ao ano do valor do novo, tanto para o trator  como para o TAI  e automotriz, dividido pelo número de horas trabalhadas por ano. No exemplo desta planilha, considerou-se 1.000 horas trabalhadas por ano para o trator e TAI e 400 horas para a automotriz. O usuário deve entrar com valor mais apropriado para o seu caso.  Quando uma máquina (trator, TAI ou automotriz) for alugada deve-se zerar estas linhas e incluir somente o valor do aluguel.</t>
    </r>
    <r>
      <rPr>
        <sz val="8"/>
        <color indexed="10"/>
        <rFont val="Verdana"/>
        <family val="2"/>
      </rPr>
      <t xml:space="preserve"> </t>
    </r>
  </si>
  <si>
    <t xml:space="preserve"> A depreciação, o seguro e os juros sobre o capital das máquinas próprias devem ser incluídos em “outros custos fixos”, incluindo-se o trator e seus implementos, o TAI e seus implementos e a automotriz . A depreciação das máquinas próprias é calculada pela subtração do valor do bem quando novo menos o valor de sucata e dividindo-se pelo número de horas trabalhadas em toda a vida útil, considerada como 10.000 (1.000 horas/ano x 10 anos), tanto para o trator como para o TAI. O seguro é calculado como 1% sobre o valor médio entre o valor do novo e o valor de sucata e dividido por 1.000 horas anuais trabalhadas. Quando uma máquina (trator, TAI ou automotriz) for alugada deve-se zerar estas linhas e incluir somente o valor do aluguel.</t>
  </si>
  <si>
    <t>O uso médio anual do trator, do TAI e da automotriz são informações com grande impacto no custo da hora-máquina própria.  Quanto maior o uso anual menor será o custo. Por isso, é importante estimar esta informação com bastante cuidado. O usuário deve fazer, cuidadosamente, a estimativa para o seu próprio caso já que estes valores de vida número de horas/ano e de vida útil podem ser alterados pelo usuário.</t>
  </si>
  <si>
    <t xml:space="preserve"> Quanto ao custo dos implementos do trator, já que são muitos implementos, sugere-se consultar os custos da Epagri/Cepa https://cepa.epagri.sc.gov.br/index.php/produtos/custos-de-producao/, que são atualizados trimestralmente em abril, agosto e outubro. Clique nesta sequência: Mercado Agrícola, Custo de Produção, Implementos Agrícolas. Multiplique o custo/hora de cada implemento utilizado pelo número de horas trabalhadas e faça a soma do custo/hora de todos os implementos utilizados.</t>
  </si>
  <si>
    <r>
      <t>Os resultados econômicos (custo total, custo fixo, custo variável, receita, margem bruta e lucro) são apresentados por hectare e por saco.  Complementarmente, são calculados o custo operacional e o custo não operacional,que às vezes são encontrados na literatura. E</t>
    </r>
    <r>
      <rPr>
        <sz val="8"/>
        <color indexed="8"/>
        <rFont val="Verdana"/>
        <family val="2"/>
      </rPr>
      <t>ste custo expressa o pagamento pelo uso dos recursos próprios do produtor e que muitos produtores o chamam de lucro.</t>
    </r>
    <r>
      <rPr>
        <b/>
        <sz val="8"/>
        <color indexed="10"/>
        <rFont val="Verdana"/>
        <family val="2"/>
      </rPr>
      <t xml:space="preserve"> </t>
    </r>
    <r>
      <rPr>
        <sz val="8"/>
        <rFont val="Verdana"/>
        <family val="2"/>
      </rPr>
      <t>No exemplo desta planilha o custo não operacional participa com, aproximadamente, de 30% do custo no sistema pré-germinado e 27% do custo no sistema de semeadura em solo seco.</t>
    </r>
    <r>
      <rPr>
        <b/>
        <sz val="8"/>
        <color indexed="10"/>
        <rFont val="Verdana"/>
        <family val="2"/>
      </rPr>
      <t xml:space="preserve"> </t>
    </r>
    <r>
      <rPr>
        <sz val="8"/>
        <color indexed="10"/>
        <rFont val="Verdana"/>
        <family val="2"/>
      </rPr>
      <t xml:space="preserve"> </t>
    </r>
    <r>
      <rPr>
        <sz val="8"/>
        <color indexed="8"/>
        <rFont val="Verdana"/>
        <family val="2"/>
      </rPr>
      <t>No final é</t>
    </r>
    <r>
      <rPr>
        <sz val="8"/>
        <rFont val="Verdana"/>
        <family val="2"/>
      </rPr>
      <t xml:space="preserve"> calculada a participação percentual dos principais itens de custo (insumos, mão de obra, mecanização, juros sobre a terra, e custo da colheita) na formação do custo total.</t>
    </r>
  </si>
  <si>
    <t>Por fim, reitera-se que a planilha  refere-se ao caso em que o produtor é proprietário da terra, do trator (e outras máquinas, mais implementos), só a colheita é arrendada, mas elas também podem ser utilizadas para terra arrendada, máquinas alugadas e colheita própria, bastando preencher nas linhas em que a situação se aplica e zerar nas linhas em que a situação não se aplica, conforme indicado ao longo deste texto.</t>
  </si>
  <si>
    <r>
      <t xml:space="preserve"> O resultado econômico final da atividade aparece no lucro (linha 179), que pode ser positivo ou negativo, sendo este também conhecido como prejuízo. O conceito</t>
    </r>
    <r>
      <rPr>
        <sz val="8"/>
        <color indexed="10"/>
        <rFont val="Verdana"/>
        <family val="2"/>
      </rPr>
      <t xml:space="preserve"> </t>
    </r>
    <r>
      <rPr>
        <sz val="8"/>
        <rFont val="Verdana"/>
        <family val="2"/>
      </rPr>
      <t xml:space="preserve">de lucro está associado ao “longo prazo”.  É obtido subtraindo-se da receita bruta os custos variáveis e os custos fixos. A interpretação econômica do lucro é a seguinte: </t>
    </r>
  </si>
  <si>
    <r>
      <rPr>
        <b/>
        <sz val="8"/>
        <rFont val="Verdana"/>
        <family val="2"/>
      </rPr>
      <t>a.2)</t>
    </r>
    <r>
      <rPr>
        <sz val="8"/>
        <rFont val="Verdana"/>
        <family val="2"/>
      </rPr>
      <t xml:space="preserve"> Se o lucro for negativo, significa que a atividade não se sustenta economicamente  no conceito de “longo prazo”, o que não implica, necessariamente, no abandono imediato da atividade a curto prazo, ou seja, na safra que está sendo planejada ou que está em andamento. Tudo vai depender da margem bruta (linha 178), que deverá ser positiva para que a atividade continue. </t>
    </r>
  </si>
  <si>
    <t xml:space="preserve">        Para a produtividade da safra catarinense de 2011/12, de 150,60 sc/ha (50 kg), com semeadura em solo seco, e um preço médio anual de R$ 28,60 por saco  o custo foi de R$ 4.791,86 por hectare (R$ 31,82/saco) e um prejuízo de R$ 484,70 por hectare (R$  3,22 por saco), significando que com este preço a atividade não é  economicamente sustentável a longo prazo. Seria necessário que o preço subisse para R$ 32,65, onde o custo por saco se igualaria ao preço, para a produtividade de 150,60 sacos por hectare.  Ou, então, que a produtividade aumente para 171,50 sacos/ha, com o preço mantido em R$ 28,60, onde o preço também se igualaria ao custo por saco. Embora a atividade não se sustente no conceito de “longo prazo”, para um preço de R$ 28,60 e uma produtividade de 150,60 sacos, isto não implica, necessariamente, que o produtor de abandonar imediatamente a atividade. Mas para que ele permaneça nela é necessário que a margem bruta seja positiva (ver item “Em uma visão de curto prazo” logo adiante).</t>
  </si>
  <si>
    <r>
      <t xml:space="preserve">        A planilha permite muitas outras possibilidades de simulação, dependendo da criatividade do usuário e de seu conhecimento técnico para fazer uso prático desta ferramenta.</t>
    </r>
    <r>
      <rPr>
        <sz val="8"/>
        <color indexed="10"/>
        <rFont val="Verdana"/>
        <family val="2"/>
      </rPr>
      <t xml:space="preserve"> </t>
    </r>
    <r>
      <rPr>
        <sz val="8"/>
        <rFont val="Verdana"/>
        <family val="2"/>
      </rPr>
      <t xml:space="preserve">A título de exemplo de outras simulações úteis, suponha-se que o produtor esteja pensando em reduzir o uso de fertilizantes e defensivos, como resposta a uma queda no preço do arroz.  Para saber se esse poderia ser um caminho economicamente viável, uma simulação pode ser feita para que ela defina os parâmetros para subsidiar o produtor nesta tomada de decisão. Obviamente que a redução no uso de fertilizantes e defensivos pela metade reduz expressivamente o custo da lavoura (custo/ha), mas não necessariamente o custo por saco por causa da queda na produtividade. A simulação aponta que o custo/sc só cairá (e o lucro aumentará) com esta prática se a produtividade se mantiver acima de 132 sacos/ha, onde o custo/sc empata (em R$ 31,80) com o obtido com a produtividade de 150,60 sc/ha, na situação em que não há a redução de fertilizante. Do contrário, haverá perdas. </t>
    </r>
  </si>
  <si>
    <t xml:space="preserve"> No conceito de “curto prazo” (geralmente se trata de uma safra), a margem bruta é o dado que define pela continuidade ou não na atividade. O custo variável por saco indica, ao mesmo tempo, qual o preço necessário para que a atividade se sustente economicamente no conceito de “curto prazo”, para a produtividade considerada, ou seja, para que a atividade consiga pagar os custos da própria safra, sem considerar os custos relativos à infraestrutura (custos fixos). </t>
  </si>
  <si>
    <r>
      <t xml:space="preserve"> Para uma produtividade de 150,60 sc/ha (50 kg) e um preço de R$ 28,60 por saco  considerados na planilha, a margem bruta foi positiva em R$ 1.436,56 por hectare, significando que a curto prazo a atividade deve continuar. O custo variável por saco é de R$ 19,06, significando que este é o preço necessário para que a atividade continue no</t>
    </r>
    <r>
      <rPr>
        <sz val="8"/>
        <color indexed="10"/>
        <rFont val="Verdana"/>
        <family val="2"/>
      </rPr>
      <t xml:space="preserve"> </t>
    </r>
    <r>
      <rPr>
        <sz val="8"/>
        <rFont val="Verdana"/>
        <family val="2"/>
      </rPr>
      <t xml:space="preserve">conceito de “curto prazo”, para uma produtividade de 150,60 sacos por hectare. Para o preço considerado (R$ 28,60), a produtividade necessária para que a atividade se sustente economicamente, no conceito de “curto prazo”, isto é, quando o preço cobre o custo variável, é de 90,00 sc/ha.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</si>
</sst>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00_);_(* \(#,##0.00\);_(* &quot;-&quot;??_);_(@_)"/>
    <numFmt numFmtId="169" formatCode="_(* #.##0.00_);_(* \(#.##0.00\);_(* &quot;-&quot;??_);_(@_)"/>
  </numFmts>
  <fonts count="16">
    <font>
      <sz val="12"/>
      <name val="Arial MT"/>
    </font>
    <font>
      <sz val="10"/>
      <name val="Arial"/>
      <family val="2"/>
    </font>
    <font>
      <sz val="10"/>
      <name val="MS Sans Serif"/>
    </font>
    <font>
      <sz val="10"/>
      <name val="MS Sans Serif"/>
      <family val="2"/>
    </font>
    <font>
      <sz val="8"/>
      <name val="Verdana"/>
      <family val="2"/>
    </font>
    <font>
      <b/>
      <sz val="8"/>
      <name val="Verdana"/>
      <family val="2"/>
    </font>
    <font>
      <b/>
      <sz val="8"/>
      <color theme="1"/>
      <name val="Verdana"/>
      <family val="2"/>
    </font>
    <font>
      <b/>
      <sz val="8"/>
      <color rgb="FFFF0000"/>
      <name val="Verdana"/>
      <family val="2"/>
    </font>
    <font>
      <b/>
      <u/>
      <sz val="8"/>
      <color indexed="10"/>
      <name val="Verdana"/>
      <family val="2"/>
    </font>
    <font>
      <b/>
      <sz val="8"/>
      <color rgb="FFC00000"/>
      <name val="Verdana"/>
      <family val="2"/>
    </font>
    <font>
      <i/>
      <sz val="8"/>
      <name val="Verdana"/>
      <family val="2"/>
    </font>
    <font>
      <sz val="8"/>
      <color indexed="10"/>
      <name val="Verdana"/>
      <family val="2"/>
    </font>
    <font>
      <sz val="8"/>
      <color rgb="FFFF0000"/>
      <name val="Verdana"/>
      <family val="2"/>
    </font>
    <font>
      <b/>
      <sz val="8"/>
      <color rgb="FF0070C0"/>
      <name val="Verdana"/>
      <family val="2"/>
    </font>
    <font>
      <sz val="8"/>
      <color indexed="8"/>
      <name val="Verdana"/>
      <family val="2"/>
    </font>
    <font>
      <b/>
      <sz val="8"/>
      <color indexed="10"/>
      <name val="Verdana"/>
      <family val="2"/>
    </font>
  </fonts>
  <fills count="6">
    <fill>
      <patternFill patternType="none"/>
    </fill>
    <fill>
      <patternFill patternType="gray125"/>
    </fill>
    <fill>
      <patternFill patternType="solid">
        <fgColor rgb="FFFFFF00"/>
        <bgColor indexed="64"/>
      </patternFill>
    </fill>
    <fill>
      <patternFill patternType="solid">
        <fgColor rgb="FFE7F6E9"/>
        <bgColor indexed="64"/>
      </patternFill>
    </fill>
    <fill>
      <patternFill patternType="solid">
        <fgColor theme="0"/>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xf numFmtId="43" fontId="3" fillId="0" borderId="0" applyFont="0" applyFill="0" applyBorder="0" applyAlignment="0" applyProtection="0"/>
    <xf numFmtId="0" fontId="1" fillId="0" borderId="0"/>
    <xf numFmtId="0" fontId="1" fillId="0" borderId="0"/>
  </cellStyleXfs>
  <cellXfs count="118">
    <xf numFmtId="0" fontId="0" fillId="0" borderId="0" xfId="0"/>
    <xf numFmtId="0" fontId="4" fillId="0" borderId="0" xfId="0" applyFont="1"/>
    <xf numFmtId="0" fontId="4" fillId="0" borderId="0" xfId="0" applyFont="1" applyAlignment="1">
      <alignment horizontal="left"/>
    </xf>
    <xf numFmtId="0" fontId="7" fillId="0" borderId="0" xfId="0" applyFont="1"/>
    <xf numFmtId="2" fontId="4" fillId="3" borderId="1" xfId="0" applyNumberFormat="1" applyFont="1" applyFill="1" applyBorder="1" applyAlignment="1">
      <alignment horizontal="right"/>
    </xf>
    <xf numFmtId="2" fontId="4" fillId="4" borderId="1" xfId="0" applyNumberFormat="1" applyFont="1" applyFill="1" applyBorder="1" applyAlignment="1">
      <alignment horizontal="right"/>
    </xf>
    <xf numFmtId="0" fontId="4" fillId="0" borderId="0" xfId="0" applyFont="1" applyFill="1" applyBorder="1"/>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2" fontId="5" fillId="4" borderId="1" xfId="0" applyNumberFormat="1" applyFont="1" applyFill="1" applyBorder="1" applyAlignment="1">
      <alignment horizontal="center" vertical="center" wrapText="1"/>
    </xf>
    <xf numFmtId="0" fontId="7" fillId="3" borderId="1" xfId="0" applyFont="1" applyFill="1" applyBorder="1" applyAlignment="1">
      <alignment horizontal="left"/>
    </xf>
    <xf numFmtId="0" fontId="4" fillId="3" borderId="1" xfId="0" applyFont="1" applyFill="1" applyBorder="1" applyAlignment="1">
      <alignment horizontal="center"/>
    </xf>
    <xf numFmtId="2" fontId="5" fillId="3" borderId="1" xfId="2" applyNumberFormat="1" applyFont="1" applyFill="1" applyBorder="1" applyAlignment="1" applyProtection="1">
      <alignment horizontal="right"/>
    </xf>
    <xf numFmtId="0" fontId="5" fillId="3" borderId="1" xfId="0" applyFont="1" applyFill="1" applyBorder="1" applyAlignment="1">
      <alignment horizontal="left"/>
    </xf>
    <xf numFmtId="164" fontId="4" fillId="3" borderId="1" xfId="0" applyNumberFormat="1" applyFont="1" applyFill="1" applyBorder="1" applyAlignment="1">
      <alignment horizontal="center"/>
    </xf>
    <xf numFmtId="0" fontId="4" fillId="4" borderId="1" xfId="0" applyFont="1" applyFill="1" applyBorder="1" applyAlignment="1" applyProtection="1">
      <alignment horizontal="left"/>
      <protection locked="0"/>
    </xf>
    <xf numFmtId="0" fontId="4" fillId="4" borderId="1" xfId="0" applyFont="1" applyFill="1" applyBorder="1" applyAlignment="1" applyProtection="1">
      <alignment horizontal="center"/>
      <protection locked="0"/>
    </xf>
    <xf numFmtId="2" fontId="4" fillId="0" borderId="1" xfId="2" applyNumberFormat="1" applyFont="1" applyFill="1" applyBorder="1" applyAlignment="1" applyProtection="1">
      <alignment horizontal="right"/>
    </xf>
    <xf numFmtId="0" fontId="4" fillId="0" borderId="1" xfId="0" applyFont="1" applyFill="1" applyBorder="1" applyAlignment="1" applyProtection="1">
      <alignment horizontal="center"/>
      <protection locked="0"/>
    </xf>
    <xf numFmtId="0" fontId="4" fillId="0" borderId="1" xfId="0" applyFont="1" applyFill="1" applyBorder="1" applyAlignment="1"/>
    <xf numFmtId="0" fontId="4" fillId="0" borderId="1" xfId="0" applyFont="1" applyFill="1" applyBorder="1" applyAlignment="1">
      <alignment horizontal="center"/>
    </xf>
    <xf numFmtId="164" fontId="4" fillId="2" borderId="1" xfId="0" applyNumberFormat="1" applyFont="1" applyFill="1" applyBorder="1" applyAlignment="1">
      <alignment horizontal="left"/>
    </xf>
    <xf numFmtId="164" fontId="4" fillId="5" borderId="1" xfId="0" applyNumberFormat="1" applyFont="1" applyFill="1" applyBorder="1" applyAlignment="1"/>
    <xf numFmtId="0" fontId="4" fillId="4" borderId="1" xfId="0" applyFont="1" applyFill="1" applyBorder="1" applyAlignment="1" applyProtection="1">
      <protection locked="0"/>
    </xf>
    <xf numFmtId="0" fontId="4" fillId="4" borderId="1" xfId="0" applyFont="1" applyFill="1" applyBorder="1" applyAlignment="1" applyProtection="1">
      <alignment horizontal="center" vertical="center"/>
      <protection locked="0"/>
    </xf>
    <xf numFmtId="0" fontId="4" fillId="4" borderId="1" xfId="0" applyFont="1" applyFill="1" applyBorder="1" applyAlignment="1">
      <alignment horizontal="center"/>
    </xf>
    <xf numFmtId="164" fontId="4" fillId="5" borderId="1" xfId="2" applyFont="1" applyFill="1" applyBorder="1" applyAlignment="1" applyProtection="1">
      <alignment horizontal="left"/>
    </xf>
    <xf numFmtId="164" fontId="4" fillId="4" borderId="1" xfId="0" applyNumberFormat="1" applyFont="1" applyFill="1" applyBorder="1" applyAlignment="1">
      <alignment horizontal="left"/>
    </xf>
    <xf numFmtId="164" fontId="4" fillId="5" borderId="1" xfId="2" applyFont="1" applyFill="1" applyBorder="1" applyAlignment="1" applyProtection="1">
      <alignment horizontal="center"/>
    </xf>
    <xf numFmtId="164" fontId="4" fillId="3" borderId="1" xfId="2" applyFont="1" applyFill="1" applyBorder="1" applyAlignment="1" applyProtection="1">
      <alignment horizontal="center"/>
    </xf>
    <xf numFmtId="164" fontId="4" fillId="2" borderId="1" xfId="2" applyFont="1" applyFill="1" applyBorder="1" applyAlignment="1" applyProtection="1">
      <alignment horizontal="center"/>
    </xf>
    <xf numFmtId="164" fontId="4" fillId="2" borderId="1" xfId="2" applyFont="1" applyFill="1" applyBorder="1" applyAlignment="1" applyProtection="1">
      <alignment horizontal="left"/>
    </xf>
    <xf numFmtId="0" fontId="4" fillId="5" borderId="1" xfId="0" applyFont="1" applyFill="1" applyBorder="1" applyAlignment="1">
      <alignment horizontal="center"/>
    </xf>
    <xf numFmtId="0" fontId="4" fillId="2" borderId="1" xfId="0" applyFont="1" applyFill="1" applyBorder="1" applyAlignment="1">
      <alignment horizontal="left"/>
    </xf>
    <xf numFmtId="2" fontId="5" fillId="0" borderId="1" xfId="2" applyNumberFormat="1" applyFont="1" applyFill="1" applyBorder="1" applyAlignment="1" applyProtection="1">
      <alignment horizontal="right"/>
    </xf>
    <xf numFmtId="0" fontId="4" fillId="5" borderId="1" xfId="0" applyFont="1" applyFill="1" applyBorder="1" applyAlignment="1">
      <alignment horizontal="left"/>
    </xf>
    <xf numFmtId="0" fontId="4" fillId="3" borderId="1" xfId="0" applyFont="1" applyFill="1" applyBorder="1" applyAlignment="1">
      <alignment horizontal="left"/>
    </xf>
    <xf numFmtId="0" fontId="4" fillId="3" borderId="1" xfId="0" applyFont="1" applyFill="1" applyBorder="1" applyAlignment="1" applyProtection="1">
      <alignment horizontal="left"/>
    </xf>
    <xf numFmtId="0" fontId="4" fillId="3" borderId="1" xfId="0" applyFont="1" applyFill="1" applyBorder="1" applyAlignment="1" applyProtection="1">
      <alignment horizontal="center"/>
    </xf>
    <xf numFmtId="0" fontId="9" fillId="3" borderId="1" xfId="0" applyFont="1" applyFill="1" applyBorder="1" applyAlignment="1">
      <alignment horizontal="left"/>
    </xf>
    <xf numFmtId="0" fontId="4" fillId="0" borderId="1" xfId="0" applyFont="1" applyFill="1" applyBorder="1" applyAlignment="1" applyProtection="1">
      <alignment horizontal="center"/>
    </xf>
    <xf numFmtId="0" fontId="4" fillId="3" borderId="1" xfId="0" applyFont="1" applyFill="1" applyBorder="1" applyAlignment="1"/>
    <xf numFmtId="0" fontId="4" fillId="2" borderId="1" xfId="0" applyFont="1" applyFill="1" applyBorder="1" applyAlignment="1"/>
    <xf numFmtId="0" fontId="4" fillId="5" borderId="1" xfId="0" applyFont="1" applyFill="1" applyBorder="1" applyAlignment="1"/>
    <xf numFmtId="0" fontId="4" fillId="3" borderId="1" xfId="0" applyFont="1" applyFill="1" applyBorder="1" applyAlignment="1" applyProtection="1"/>
    <xf numFmtId="0" fontId="4" fillId="5" borderId="1" xfId="0" applyFont="1" applyFill="1" applyBorder="1" applyAlignment="1" applyProtection="1"/>
    <xf numFmtId="0" fontId="4" fillId="2" borderId="1" xfId="0" applyFont="1" applyFill="1" applyBorder="1" applyAlignment="1" applyProtection="1"/>
    <xf numFmtId="0" fontId="4" fillId="0" borderId="1" xfId="0" applyFont="1" applyFill="1" applyBorder="1" applyAlignment="1" applyProtection="1">
      <alignment horizontal="center" vertical="top"/>
    </xf>
    <xf numFmtId="2" fontId="4" fillId="3" borderId="1" xfId="2" applyNumberFormat="1" applyFont="1" applyFill="1" applyBorder="1" applyAlignment="1" applyProtection="1">
      <alignment horizontal="right"/>
    </xf>
    <xf numFmtId="2" fontId="4" fillId="0" borderId="1" xfId="2" applyNumberFormat="1" applyFont="1" applyFill="1" applyBorder="1" applyAlignment="1" applyProtection="1">
      <alignment horizontal="right"/>
      <protection locked="0"/>
    </xf>
    <xf numFmtId="2" fontId="5" fillId="4" borderId="1" xfId="2" applyNumberFormat="1" applyFont="1" applyFill="1" applyBorder="1" applyAlignment="1" applyProtection="1">
      <alignment horizontal="right"/>
      <protection locked="0"/>
    </xf>
    <xf numFmtId="164" fontId="5" fillId="3" borderId="1" xfId="2" applyFont="1" applyFill="1" applyBorder="1" applyAlignment="1" applyProtection="1">
      <alignment horizontal="center"/>
      <protection locked="0"/>
    </xf>
    <xf numFmtId="0" fontId="5" fillId="3" borderId="1" xfId="0" applyFont="1" applyFill="1" applyBorder="1" applyAlignment="1">
      <alignment horizontal="center"/>
    </xf>
    <xf numFmtId="2" fontId="7" fillId="3" borderId="1" xfId="2" applyNumberFormat="1" applyFont="1" applyFill="1" applyBorder="1" applyAlignment="1" applyProtection="1">
      <alignment horizontal="right"/>
    </xf>
    <xf numFmtId="164" fontId="5" fillId="3" borderId="1" xfId="2" applyFont="1" applyFill="1" applyBorder="1" applyAlignment="1" applyProtection="1">
      <alignment horizontal="center"/>
    </xf>
    <xf numFmtId="164" fontId="4" fillId="3" borderId="1" xfId="2" applyFont="1" applyFill="1" applyBorder="1" applyAlignment="1" applyProtection="1">
      <alignment horizontal="left"/>
    </xf>
    <xf numFmtId="2" fontId="5" fillId="3" borderId="1" xfId="2" applyNumberFormat="1" applyFont="1" applyFill="1" applyBorder="1" applyAlignment="1" applyProtection="1">
      <alignment horizontal="right"/>
      <protection locked="0"/>
    </xf>
    <xf numFmtId="2" fontId="4" fillId="0" borderId="0" xfId="2" applyNumberFormat="1" applyFont="1" applyAlignment="1">
      <alignment horizontal="right"/>
    </xf>
    <xf numFmtId="0" fontId="5" fillId="0" borderId="0" xfId="0" applyFont="1"/>
    <xf numFmtId="2" fontId="5" fillId="0" borderId="0" xfId="2" applyNumberFormat="1" applyFont="1" applyAlignment="1">
      <alignment horizontal="right"/>
    </xf>
    <xf numFmtId="0" fontId="5" fillId="0" borderId="0" xfId="0" applyFont="1" applyAlignment="1">
      <alignment horizontal="justify"/>
    </xf>
    <xf numFmtId="2" fontId="4" fillId="4" borderId="1" xfId="2" applyNumberFormat="1" applyFont="1" applyFill="1" applyBorder="1" applyAlignment="1" applyProtection="1">
      <alignment horizontal="right"/>
    </xf>
    <xf numFmtId="2" fontId="4" fillId="3" borderId="1" xfId="2" applyNumberFormat="1" applyFont="1" applyFill="1" applyBorder="1" applyAlignment="1" applyProtection="1">
      <alignment horizontal="right"/>
      <protection locked="0"/>
    </xf>
    <xf numFmtId="2" fontId="4" fillId="3" borderId="1" xfId="2" applyNumberFormat="1" applyFont="1" applyFill="1" applyBorder="1" applyAlignment="1">
      <alignment horizontal="right"/>
    </xf>
    <xf numFmtId="0" fontId="4" fillId="0" borderId="0" xfId="0" applyFont="1" applyAlignment="1">
      <alignment horizontal="justify"/>
    </xf>
    <xf numFmtId="2" fontId="5" fillId="0" borderId="0" xfId="0" applyNumberFormat="1" applyFont="1" applyFill="1" applyBorder="1" applyAlignment="1">
      <alignment vertical="center"/>
    </xf>
    <xf numFmtId="2" fontId="4" fillId="0" borderId="0" xfId="0" applyNumberFormat="1" applyFont="1" applyFill="1" applyBorder="1" applyAlignment="1">
      <alignment vertical="center"/>
    </xf>
    <xf numFmtId="0" fontId="5" fillId="0" borderId="0" xfId="0" applyFont="1" applyFill="1" applyBorder="1" applyAlignment="1">
      <alignment vertical="center"/>
    </xf>
    <xf numFmtId="0" fontId="4" fillId="0" borderId="0" xfId="0" applyFont="1" applyFill="1" applyBorder="1" applyAlignment="1">
      <alignment vertical="center"/>
    </xf>
    <xf numFmtId="0" fontId="6" fillId="0" borderId="0" xfId="0" applyFont="1" applyFill="1" applyBorder="1" applyAlignment="1">
      <alignment horizontal="center" vertical="center"/>
    </xf>
    <xf numFmtId="2" fontId="4" fillId="4" borderId="1" xfId="2" applyNumberFormat="1" applyFont="1" applyFill="1" applyBorder="1" applyAlignment="1" applyProtection="1">
      <alignment horizontal="right"/>
      <protection locked="0"/>
    </xf>
    <xf numFmtId="169" fontId="4" fillId="3" borderId="1" xfId="2" applyNumberFormat="1" applyFont="1" applyFill="1" applyBorder="1" applyAlignment="1" applyProtection="1">
      <alignment horizontal="right"/>
    </xf>
    <xf numFmtId="169" fontId="4" fillId="4" borderId="1" xfId="2" applyNumberFormat="1" applyFont="1" applyFill="1" applyBorder="1" applyAlignment="1" applyProtection="1">
      <alignment horizontal="right"/>
      <protection locked="0"/>
    </xf>
    <xf numFmtId="0" fontId="4" fillId="4" borderId="1" xfId="0" applyFont="1" applyFill="1" applyBorder="1" applyAlignment="1" applyProtection="1">
      <alignment horizontal="left"/>
    </xf>
    <xf numFmtId="164" fontId="4" fillId="3" borderId="1" xfId="0" applyNumberFormat="1" applyFont="1" applyFill="1" applyBorder="1" applyAlignment="1">
      <alignment horizontal="left"/>
    </xf>
    <xf numFmtId="0" fontId="4" fillId="3" borderId="1" xfId="0" applyFont="1" applyFill="1" applyBorder="1" applyAlignment="1">
      <alignment horizontal="left" vertical="center" wrapText="1"/>
    </xf>
    <xf numFmtId="0" fontId="4" fillId="4" borderId="1" xfId="0" applyFont="1" applyFill="1" applyBorder="1" applyAlignment="1" applyProtection="1">
      <alignment horizontal="left" vertical="center"/>
      <protection locked="0"/>
    </xf>
    <xf numFmtId="2" fontId="4" fillId="4" borderId="1" xfId="2" applyNumberFormat="1" applyFont="1" applyFill="1" applyBorder="1" applyAlignment="1" applyProtection="1">
      <alignment horizontal="right" vertical="center"/>
      <protection locked="0"/>
    </xf>
    <xf numFmtId="2" fontId="4" fillId="3" borderId="1" xfId="2" applyNumberFormat="1" applyFont="1" applyFill="1" applyBorder="1" applyAlignment="1" applyProtection="1">
      <alignment horizontal="right" vertical="center"/>
    </xf>
    <xf numFmtId="169" fontId="4" fillId="3" borderId="1" xfId="0" applyNumberFormat="1" applyFont="1" applyFill="1" applyBorder="1" applyAlignment="1">
      <alignment horizontal="right"/>
    </xf>
    <xf numFmtId="0" fontId="4" fillId="4" borderId="1" xfId="0" applyFont="1" applyFill="1" applyBorder="1" applyAlignment="1">
      <alignment horizontal="left"/>
    </xf>
    <xf numFmtId="169" fontId="4" fillId="4" borderId="1" xfId="0" applyNumberFormat="1" applyFont="1" applyFill="1" applyBorder="1" applyAlignment="1">
      <alignment horizontal="right"/>
    </xf>
    <xf numFmtId="0" fontId="5" fillId="4" borderId="1" xfId="0" applyFont="1" applyFill="1" applyBorder="1" applyAlignment="1" applyProtection="1">
      <alignment horizontal="center"/>
      <protection locked="0"/>
    </xf>
    <xf numFmtId="164" fontId="4" fillId="4" borderId="1" xfId="0" applyNumberFormat="1" applyFont="1" applyFill="1" applyBorder="1" applyAlignment="1">
      <alignment horizontal="center"/>
    </xf>
    <xf numFmtId="2" fontId="7" fillId="0" borderId="1" xfId="1" applyNumberFormat="1" applyFont="1" applyFill="1" applyBorder="1" applyAlignment="1" applyProtection="1">
      <alignment horizontal="right"/>
      <protection locked="0"/>
    </xf>
    <xf numFmtId="2" fontId="7" fillId="4" borderId="1" xfId="2" applyNumberFormat="1" applyFont="1" applyFill="1" applyBorder="1" applyAlignment="1" applyProtection="1">
      <alignment horizontal="right"/>
      <protection locked="0"/>
    </xf>
    <xf numFmtId="169" fontId="7" fillId="4" borderId="1" xfId="2" applyNumberFormat="1" applyFont="1" applyFill="1" applyBorder="1" applyAlignment="1" applyProtection="1">
      <alignment horizontal="right"/>
      <protection locked="0"/>
    </xf>
    <xf numFmtId="169" fontId="5" fillId="3" borderId="1" xfId="2" applyNumberFormat="1" applyFont="1" applyFill="1" applyBorder="1" applyAlignment="1" applyProtection="1">
      <alignment horizontal="right"/>
    </xf>
    <xf numFmtId="2" fontId="5" fillId="3" borderId="1" xfId="0" applyNumberFormat="1" applyFont="1" applyFill="1" applyBorder="1" applyAlignment="1">
      <alignment horizontal="right"/>
    </xf>
    <xf numFmtId="2" fontId="10" fillId="3" borderId="1" xfId="2" applyNumberFormat="1" applyFont="1" applyFill="1" applyBorder="1" applyAlignment="1" applyProtection="1">
      <alignment horizontal="right"/>
    </xf>
    <xf numFmtId="0" fontId="4" fillId="4" borderId="1" xfId="0" applyFont="1" applyFill="1" applyBorder="1" applyAlignment="1" applyProtection="1"/>
    <xf numFmtId="0" fontId="4" fillId="4" borderId="1" xfId="0" applyFont="1" applyFill="1" applyBorder="1" applyAlignment="1" applyProtection="1">
      <alignment horizontal="center"/>
    </xf>
    <xf numFmtId="0" fontId="5" fillId="3" borderId="1" xfId="0" applyFont="1" applyFill="1" applyBorder="1" applyAlignment="1" applyProtection="1">
      <alignment horizontal="center"/>
    </xf>
    <xf numFmtId="0" fontId="4" fillId="3" borderId="1" xfId="0" applyFont="1" applyFill="1" applyBorder="1" applyAlignment="1" applyProtection="1">
      <alignment horizontal="left" vertical="top"/>
    </xf>
    <xf numFmtId="0" fontId="4" fillId="3" borderId="1" xfId="0" applyFont="1" applyFill="1" applyBorder="1" applyAlignment="1" applyProtection="1">
      <alignment horizontal="center" vertical="top"/>
    </xf>
    <xf numFmtId="0" fontId="4" fillId="4" borderId="1" xfId="0" applyFont="1" applyFill="1" applyBorder="1" applyAlignment="1" applyProtection="1">
      <alignment horizontal="left" vertical="top"/>
    </xf>
    <xf numFmtId="0" fontId="4" fillId="3" borderId="1" xfId="0" applyFont="1" applyFill="1" applyBorder="1" applyAlignment="1" applyProtection="1">
      <alignment horizontal="left" wrapText="1"/>
    </xf>
    <xf numFmtId="0" fontId="4" fillId="3" borderId="1" xfId="0" applyFont="1" applyFill="1" applyBorder="1" applyAlignment="1" applyProtection="1">
      <alignment horizontal="center" wrapText="1"/>
    </xf>
    <xf numFmtId="0" fontId="5" fillId="3" borderId="1" xfId="0" applyFont="1" applyFill="1" applyBorder="1" applyAlignment="1" applyProtection="1">
      <alignment horizontal="left" vertical="top"/>
    </xf>
    <xf numFmtId="0" fontId="5" fillId="3" borderId="1" xfId="0" applyFont="1" applyFill="1" applyBorder="1" applyAlignment="1" applyProtection="1">
      <alignment horizontal="left"/>
    </xf>
    <xf numFmtId="0" fontId="5" fillId="3" borderId="1" xfId="0" applyFont="1" applyFill="1" applyBorder="1" applyAlignment="1" applyProtection="1"/>
    <xf numFmtId="2" fontId="12" fillId="0" borderId="1" xfId="2" applyNumberFormat="1" applyFont="1" applyFill="1" applyBorder="1" applyAlignment="1" applyProtection="1">
      <alignment horizontal="right"/>
    </xf>
    <xf numFmtId="0" fontId="5" fillId="3" borderId="1" xfId="0" applyFont="1" applyFill="1" applyBorder="1" applyAlignment="1" applyProtection="1">
      <alignment horizontal="left" wrapText="1"/>
    </xf>
    <xf numFmtId="0" fontId="5" fillId="3" borderId="1" xfId="0" applyFont="1" applyFill="1" applyBorder="1" applyAlignment="1" applyProtection="1">
      <alignment horizontal="center" wrapText="1"/>
    </xf>
    <xf numFmtId="2" fontId="7" fillId="3" borderId="1" xfId="2" applyNumberFormat="1" applyFont="1" applyFill="1" applyBorder="1" applyAlignment="1" applyProtection="1">
      <alignment horizontal="right"/>
      <protection locked="0"/>
    </xf>
    <xf numFmtId="164" fontId="7" fillId="3" borderId="1" xfId="2" applyFont="1" applyFill="1" applyBorder="1" applyAlignment="1" applyProtection="1">
      <alignment horizontal="center"/>
    </xf>
    <xf numFmtId="2" fontId="13" fillId="3" borderId="1" xfId="2" applyNumberFormat="1" applyFont="1" applyFill="1" applyBorder="1" applyAlignment="1" applyProtection="1">
      <alignment horizontal="right"/>
    </xf>
    <xf numFmtId="0" fontId="4" fillId="0" borderId="0" xfId="0" applyFont="1" applyAlignment="1">
      <alignment horizontal="left" vertical="top" wrapText="1"/>
    </xf>
    <xf numFmtId="0" fontId="5" fillId="0" borderId="0" xfId="0" applyFont="1" applyAlignment="1">
      <alignment horizontal="center"/>
    </xf>
    <xf numFmtId="0" fontId="5" fillId="0" borderId="0" xfId="0" applyFont="1" applyAlignment="1">
      <alignment horizontal="left" vertical="top"/>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3" fontId="4" fillId="0" borderId="0" xfId="0" applyNumberFormat="1" applyFont="1" applyFill="1" applyBorder="1" applyAlignment="1">
      <alignment horizontal="center"/>
    </xf>
    <xf numFmtId="0" fontId="4" fillId="0" borderId="0" xfId="0" applyFont="1" applyAlignment="1">
      <alignment horizontal="left" vertical="center" wrapText="1"/>
    </xf>
    <xf numFmtId="0" fontId="5" fillId="0" borderId="0" xfId="0" applyFont="1" applyAlignment="1">
      <alignment horizontal="center" vertical="top"/>
    </xf>
    <xf numFmtId="1" fontId="4" fillId="4" borderId="1" xfId="2" applyNumberFormat="1" applyFont="1" applyFill="1" applyBorder="1" applyAlignment="1" applyProtection="1">
      <alignment horizontal="right"/>
      <protection locked="0"/>
    </xf>
    <xf numFmtId="0" fontId="4" fillId="0" borderId="0" xfId="0" applyFont="1" applyAlignment="1">
      <alignment vertical="center" wrapText="1"/>
    </xf>
    <xf numFmtId="0" fontId="4" fillId="0" borderId="0" xfId="0" applyFont="1" applyFill="1" applyBorder="1" applyAlignment="1">
      <alignment horizontal="left"/>
    </xf>
  </cellXfs>
  <cellStyles count="8">
    <cellStyle name="Normal" xfId="0" builtinId="0"/>
    <cellStyle name="Normal 2" xfId="6"/>
    <cellStyle name="Normal 3" xfId="4"/>
    <cellStyle name="Normal 4" xfId="7"/>
    <cellStyle name="Porcentagem" xfId="1" builtinId="5"/>
    <cellStyle name="Separador de milhares 2" xfId="3"/>
    <cellStyle name="Vírgula" xfId="2" builtinId="3"/>
    <cellStyle name="Vírgula 2"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7F6E9"/>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8660</xdr:colOff>
      <xdr:row>0</xdr:row>
      <xdr:rowOff>34637</xdr:rowOff>
    </xdr:from>
    <xdr:to>
      <xdr:col>0</xdr:col>
      <xdr:colOff>1419225</xdr:colOff>
      <xdr:row>0</xdr:row>
      <xdr:rowOff>485775</xdr:rowOff>
    </xdr:to>
    <xdr:pic>
      <xdr:nvPicPr>
        <xdr:cNvPr id="2" name="Picture 6"/>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7760" y="34637"/>
          <a:ext cx="1410565" cy="451138"/>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52"/>
  <sheetViews>
    <sheetView showGridLines="0" tabSelected="1" workbookViewId="0">
      <selection activeCell="A6" sqref="A6"/>
    </sheetView>
  </sheetViews>
  <sheetFormatPr defaultRowHeight="10.5"/>
  <cols>
    <col min="1" max="1" width="26.44140625" style="1" bestFit="1" customWidth="1"/>
    <col min="2" max="2" width="29.44140625" style="1" bestFit="1" customWidth="1"/>
    <col min="3" max="3" width="7.77734375" style="1" bestFit="1" customWidth="1"/>
    <col min="4" max="4" width="7" style="57" bestFit="1" customWidth="1"/>
    <col min="5" max="5" width="9.33203125" style="57" customWidth="1"/>
    <col min="6" max="6" width="9.21875" style="57" customWidth="1"/>
    <col min="7" max="44" width="8.88671875" style="6"/>
    <col min="45" max="16384" width="8.88671875" style="1"/>
  </cols>
  <sheetData>
    <row r="1" spans="1:6" ht="43.5" customHeight="1">
      <c r="A1" s="110"/>
      <c r="B1" s="110"/>
      <c r="C1" s="110"/>
      <c r="D1" s="110"/>
      <c r="E1" s="110"/>
      <c r="F1" s="110"/>
    </row>
    <row r="2" spans="1:6">
      <c r="A2" s="67" t="s">
        <v>25</v>
      </c>
      <c r="B2" s="67"/>
      <c r="C2" s="67"/>
      <c r="D2" s="67"/>
      <c r="E2" s="67"/>
      <c r="F2" s="65"/>
    </row>
    <row r="3" spans="1:6">
      <c r="A3" s="67" t="s">
        <v>26</v>
      </c>
      <c r="B3" s="68"/>
      <c r="C3" s="68"/>
      <c r="D3" s="68"/>
      <c r="E3" s="68"/>
      <c r="F3" s="66"/>
    </row>
    <row r="4" spans="1:6">
      <c r="A4" s="67" t="s">
        <v>262</v>
      </c>
      <c r="B4" s="67"/>
      <c r="C4" s="67"/>
      <c r="D4" s="67"/>
      <c r="E4" s="67"/>
      <c r="F4" s="65"/>
    </row>
    <row r="5" spans="1:6">
      <c r="A5" s="111" t="s">
        <v>27</v>
      </c>
      <c r="B5" s="111"/>
      <c r="C5" s="111"/>
      <c r="D5" s="69">
        <v>162</v>
      </c>
      <c r="E5" s="112"/>
      <c r="F5" s="112"/>
    </row>
    <row r="6" spans="1:6" ht="31.5">
      <c r="A6" s="7" t="s">
        <v>4</v>
      </c>
      <c r="B6" s="7" t="s">
        <v>3</v>
      </c>
      <c r="C6" s="8" t="s">
        <v>28</v>
      </c>
      <c r="D6" s="9" t="s">
        <v>29</v>
      </c>
      <c r="E6" s="9" t="s">
        <v>6</v>
      </c>
      <c r="F6" s="9" t="s">
        <v>7</v>
      </c>
    </row>
    <row r="7" spans="1:6">
      <c r="A7" s="10" t="s">
        <v>30</v>
      </c>
      <c r="B7" s="11"/>
      <c r="C7" s="11"/>
      <c r="D7" s="48"/>
      <c r="E7" s="48"/>
      <c r="F7" s="12">
        <v>8909.56</v>
      </c>
    </row>
    <row r="8" spans="1:6">
      <c r="A8" s="13" t="s">
        <v>31</v>
      </c>
      <c r="B8" s="14"/>
      <c r="C8" s="14"/>
      <c r="D8" s="4"/>
      <c r="E8" s="56"/>
      <c r="F8" s="12">
        <v>2378.401195972222</v>
      </c>
    </row>
    <row r="9" spans="1:6">
      <c r="A9" s="36" t="s">
        <v>9</v>
      </c>
      <c r="B9" s="15" t="s">
        <v>32</v>
      </c>
      <c r="C9" s="16" t="s">
        <v>5</v>
      </c>
      <c r="D9" s="70">
        <v>125</v>
      </c>
      <c r="E9" s="61">
        <v>3.1574999999999998</v>
      </c>
      <c r="F9" s="48">
        <v>394.68749999999994</v>
      </c>
    </row>
    <row r="10" spans="1:6">
      <c r="A10" s="36" t="s">
        <v>16</v>
      </c>
      <c r="B10" s="15" t="s">
        <v>33</v>
      </c>
      <c r="C10" s="16" t="s">
        <v>5</v>
      </c>
      <c r="D10" s="70">
        <v>250</v>
      </c>
      <c r="E10" s="61">
        <v>2.5933333333333333</v>
      </c>
      <c r="F10" s="48">
        <v>648.33333333333337</v>
      </c>
    </row>
    <row r="11" spans="1:6">
      <c r="A11" s="36" t="s">
        <v>11</v>
      </c>
      <c r="B11" s="15" t="s">
        <v>12</v>
      </c>
      <c r="C11" s="16" t="s">
        <v>5</v>
      </c>
      <c r="D11" s="70">
        <v>200</v>
      </c>
      <c r="E11" s="61">
        <v>2.8982444444444444</v>
      </c>
      <c r="F11" s="48">
        <v>579.64888888888891</v>
      </c>
    </row>
    <row r="12" spans="1:6">
      <c r="A12" s="36" t="s">
        <v>34</v>
      </c>
      <c r="B12" s="15" t="s">
        <v>35</v>
      </c>
      <c r="C12" s="16" t="s">
        <v>0</v>
      </c>
      <c r="D12" s="70">
        <v>1.5</v>
      </c>
      <c r="E12" s="61">
        <v>33.292500000000004</v>
      </c>
      <c r="F12" s="48">
        <v>49.938750000000006</v>
      </c>
    </row>
    <row r="13" spans="1:6">
      <c r="A13" s="36"/>
      <c r="B13" s="15" t="s">
        <v>36</v>
      </c>
      <c r="C13" s="16" t="s">
        <v>0</v>
      </c>
      <c r="D13" s="70">
        <v>1.8</v>
      </c>
      <c r="E13" s="61">
        <v>95.778600000000012</v>
      </c>
      <c r="F13" s="48">
        <v>172.40148000000002</v>
      </c>
    </row>
    <row r="14" spans="1:6">
      <c r="A14" s="36"/>
      <c r="B14" s="15" t="s">
        <v>37</v>
      </c>
      <c r="C14" s="16" t="s">
        <v>0</v>
      </c>
      <c r="D14" s="70">
        <v>0.06</v>
      </c>
      <c r="E14" s="61">
        <v>582.39</v>
      </c>
      <c r="F14" s="48">
        <v>34.943399999999997</v>
      </c>
    </row>
    <row r="15" spans="1:6">
      <c r="A15" s="37"/>
      <c r="B15" s="15" t="s">
        <v>38</v>
      </c>
      <c r="C15" s="16" t="s">
        <v>22</v>
      </c>
      <c r="D15" s="70">
        <v>3.3</v>
      </c>
      <c r="E15" s="61">
        <v>1.2</v>
      </c>
      <c r="F15" s="48">
        <v>3.9599999999999995</v>
      </c>
    </row>
    <row r="16" spans="1:6">
      <c r="A16" s="37"/>
      <c r="B16" s="15"/>
      <c r="C16" s="16"/>
      <c r="D16" s="70"/>
      <c r="E16" s="61"/>
      <c r="F16" s="71"/>
    </row>
    <row r="17" spans="1:6">
      <c r="A17" s="37"/>
      <c r="B17" s="15"/>
      <c r="C17" s="16"/>
      <c r="D17" s="70"/>
      <c r="E17" s="61"/>
      <c r="F17" s="71"/>
    </row>
    <row r="18" spans="1:6">
      <c r="A18" s="37"/>
      <c r="B18" s="15"/>
      <c r="C18" s="16"/>
      <c r="D18" s="70"/>
      <c r="E18" s="61"/>
      <c r="F18" s="71"/>
    </row>
    <row r="19" spans="1:6">
      <c r="A19" s="37"/>
      <c r="B19" s="15"/>
      <c r="C19" s="16"/>
      <c r="D19" s="70"/>
      <c r="E19" s="61"/>
      <c r="F19" s="71"/>
    </row>
    <row r="20" spans="1:6">
      <c r="A20" s="36" t="s">
        <v>39</v>
      </c>
      <c r="B20" s="15" t="s">
        <v>23</v>
      </c>
      <c r="C20" s="16" t="s">
        <v>5</v>
      </c>
      <c r="D20" s="70">
        <v>0.15</v>
      </c>
      <c r="E20" s="61">
        <v>225.63</v>
      </c>
      <c r="F20" s="48">
        <v>33.844499999999996</v>
      </c>
    </row>
    <row r="21" spans="1:6">
      <c r="A21" s="36"/>
      <c r="B21" s="15"/>
      <c r="C21" s="16"/>
      <c r="D21" s="70"/>
      <c r="E21" s="61"/>
      <c r="F21" s="71">
        <v>0</v>
      </c>
    </row>
    <row r="22" spans="1:6">
      <c r="A22" s="36"/>
      <c r="B22" s="15"/>
      <c r="C22" s="16"/>
      <c r="D22" s="70"/>
      <c r="E22" s="61"/>
      <c r="F22" s="71">
        <v>0</v>
      </c>
    </row>
    <row r="23" spans="1:6">
      <c r="A23" s="36"/>
      <c r="B23" s="15"/>
      <c r="C23" s="16"/>
      <c r="D23" s="70"/>
      <c r="E23" s="61"/>
      <c r="F23" s="71">
        <v>0</v>
      </c>
    </row>
    <row r="24" spans="1:6">
      <c r="A24" s="36"/>
      <c r="B24" s="15"/>
      <c r="C24" s="16"/>
      <c r="D24" s="70"/>
      <c r="E24" s="61"/>
      <c r="F24" s="71">
        <v>0</v>
      </c>
    </row>
    <row r="25" spans="1:6">
      <c r="A25" s="36"/>
      <c r="B25" s="15"/>
      <c r="C25" s="16"/>
      <c r="D25" s="70"/>
      <c r="E25" s="61"/>
      <c r="F25" s="71">
        <v>0</v>
      </c>
    </row>
    <row r="26" spans="1:6">
      <c r="A26" s="36" t="s">
        <v>40</v>
      </c>
      <c r="B26" s="15" t="s">
        <v>17</v>
      </c>
      <c r="C26" s="16" t="s">
        <v>5</v>
      </c>
      <c r="D26" s="70">
        <v>0.2</v>
      </c>
      <c r="E26" s="61">
        <v>261</v>
      </c>
      <c r="F26" s="48">
        <v>52.2</v>
      </c>
    </row>
    <row r="27" spans="1:6">
      <c r="A27" s="36"/>
      <c r="B27" s="15"/>
      <c r="C27" s="16"/>
      <c r="D27" s="70"/>
      <c r="E27" s="61"/>
      <c r="F27" s="71">
        <v>0</v>
      </c>
    </row>
    <row r="28" spans="1:6">
      <c r="A28" s="36"/>
      <c r="B28" s="15"/>
      <c r="C28" s="16"/>
      <c r="D28" s="70"/>
      <c r="E28" s="61"/>
      <c r="F28" s="71">
        <v>0</v>
      </c>
    </row>
    <row r="29" spans="1:6">
      <c r="A29" s="36"/>
      <c r="B29" s="15"/>
      <c r="C29" s="16"/>
      <c r="D29" s="70"/>
      <c r="E29" s="61"/>
      <c r="F29" s="71">
        <v>0</v>
      </c>
    </row>
    <row r="30" spans="1:6">
      <c r="A30" s="36"/>
      <c r="B30" s="15"/>
      <c r="C30" s="16"/>
      <c r="D30" s="70"/>
      <c r="E30" s="61"/>
      <c r="F30" s="71">
        <v>0</v>
      </c>
    </row>
    <row r="31" spans="1:6">
      <c r="A31" s="36"/>
      <c r="B31" s="15"/>
      <c r="C31" s="16"/>
      <c r="D31" s="70"/>
      <c r="E31" s="61"/>
      <c r="F31" s="71">
        <v>0</v>
      </c>
    </row>
    <row r="32" spans="1:6">
      <c r="A32" s="37" t="s">
        <v>41</v>
      </c>
      <c r="B32" s="41" t="s">
        <v>42</v>
      </c>
      <c r="C32" s="11" t="s">
        <v>0</v>
      </c>
      <c r="D32" s="4">
        <f>D155*D156</f>
        <v>67.5</v>
      </c>
      <c r="E32" s="61">
        <v>4.0474999999999994</v>
      </c>
      <c r="F32" s="48">
        <v>273.20624999999995</v>
      </c>
    </row>
    <row r="33" spans="1:6">
      <c r="A33" s="36"/>
      <c r="B33" s="21" t="s">
        <v>43</v>
      </c>
      <c r="C33" s="14"/>
      <c r="D33" s="48"/>
      <c r="E33" s="4"/>
      <c r="F33" s="48"/>
    </row>
    <row r="34" spans="1:6">
      <c r="A34" s="37" t="s">
        <v>44</v>
      </c>
      <c r="B34" s="22" t="s">
        <v>45</v>
      </c>
      <c r="C34" s="14"/>
      <c r="D34" s="48"/>
      <c r="E34" s="4">
        <v>0.60712499999999991</v>
      </c>
      <c r="F34" s="48">
        <v>40.980937499999989</v>
      </c>
    </row>
    <row r="35" spans="1:6">
      <c r="A35" s="37" t="s">
        <v>46</v>
      </c>
      <c r="B35" s="41" t="s">
        <v>42</v>
      </c>
      <c r="C35" s="14" t="s">
        <v>0</v>
      </c>
      <c r="D35" s="48">
        <f>D164*D165</f>
        <v>20.25</v>
      </c>
      <c r="E35" s="61">
        <v>4.0474999999999994</v>
      </c>
      <c r="F35" s="48">
        <v>81.961874999999992</v>
      </c>
    </row>
    <row r="36" spans="1:6">
      <c r="A36" s="37" t="s">
        <v>47</v>
      </c>
      <c r="B36" s="21" t="s">
        <v>48</v>
      </c>
      <c r="C36" s="14"/>
      <c r="D36" s="48"/>
      <c r="E36" s="4"/>
      <c r="F36" s="48"/>
    </row>
    <row r="37" spans="1:6">
      <c r="A37" s="37" t="s">
        <v>49</v>
      </c>
      <c r="B37" s="22" t="s">
        <v>50</v>
      </c>
      <c r="C37" s="14"/>
      <c r="D37" s="48"/>
      <c r="E37" s="4">
        <v>0.60712499999999991</v>
      </c>
      <c r="F37" s="48">
        <v>12.294281249999999</v>
      </c>
    </row>
    <row r="38" spans="1:6">
      <c r="A38" s="37" t="s">
        <v>51</v>
      </c>
      <c r="B38" s="21" t="s">
        <v>52</v>
      </c>
      <c r="C38" s="14" t="s">
        <v>0</v>
      </c>
      <c r="D38" s="48">
        <f>D167*D168</f>
        <v>18.7</v>
      </c>
      <c r="E38" s="72">
        <v>0</v>
      </c>
      <c r="F38" s="71">
        <v>0</v>
      </c>
    </row>
    <row r="39" spans="1:6">
      <c r="A39" s="37" t="s">
        <v>53</v>
      </c>
      <c r="B39" s="22" t="s">
        <v>54</v>
      </c>
      <c r="C39" s="11"/>
      <c r="D39" s="48"/>
      <c r="E39" s="4"/>
      <c r="F39" s="71">
        <v>0</v>
      </c>
    </row>
    <row r="40" spans="1:6">
      <c r="A40" s="37" t="s">
        <v>259</v>
      </c>
      <c r="B40" s="15"/>
      <c r="C40" s="16"/>
      <c r="D40" s="70"/>
      <c r="E40" s="70"/>
      <c r="F40" s="71">
        <v>0</v>
      </c>
    </row>
    <row r="41" spans="1:6">
      <c r="A41" s="37"/>
      <c r="B41" s="15"/>
      <c r="C41" s="16"/>
      <c r="D41" s="70"/>
      <c r="E41" s="70"/>
      <c r="F41" s="71">
        <v>0</v>
      </c>
    </row>
    <row r="42" spans="1:6">
      <c r="A42" s="73"/>
      <c r="B42" s="15"/>
      <c r="C42" s="16"/>
      <c r="D42" s="70"/>
      <c r="E42" s="70"/>
      <c r="F42" s="71">
        <v>0</v>
      </c>
    </row>
    <row r="43" spans="1:6">
      <c r="A43" s="13" t="s">
        <v>55</v>
      </c>
      <c r="B43" s="14"/>
      <c r="C43" s="14"/>
      <c r="D43" s="4"/>
      <c r="E43" s="4"/>
      <c r="F43" s="12">
        <v>1101.1527142857144</v>
      </c>
    </row>
    <row r="44" spans="1:6">
      <c r="A44" s="36" t="s">
        <v>56</v>
      </c>
      <c r="B44" s="23"/>
      <c r="C44" s="16" t="s">
        <v>57</v>
      </c>
      <c r="D44" s="70">
        <v>0.3</v>
      </c>
      <c r="E44" s="62">
        <v>125.26142857142857</v>
      </c>
      <c r="F44" s="48">
        <v>37.578428571428567</v>
      </c>
    </row>
    <row r="45" spans="1:6">
      <c r="A45" s="36" t="s">
        <v>58</v>
      </c>
      <c r="B45" s="23"/>
      <c r="C45" s="16" t="s">
        <v>57</v>
      </c>
      <c r="D45" s="70">
        <v>0.1</v>
      </c>
      <c r="E45" s="62">
        <v>125.26142857142857</v>
      </c>
      <c r="F45" s="48">
        <v>12.526142857142858</v>
      </c>
    </row>
    <row r="46" spans="1:6">
      <c r="A46" s="36" t="s">
        <v>59</v>
      </c>
      <c r="B46" s="23"/>
      <c r="C46" s="16" t="s">
        <v>57</v>
      </c>
      <c r="D46" s="70">
        <v>0.1</v>
      </c>
      <c r="E46" s="62">
        <v>125.26142857142857</v>
      </c>
      <c r="F46" s="48">
        <v>12.526142857142858</v>
      </c>
    </row>
    <row r="47" spans="1:6">
      <c r="A47" s="36" t="s">
        <v>60</v>
      </c>
      <c r="B47" s="74" t="s">
        <v>61</v>
      </c>
      <c r="C47" s="16" t="s">
        <v>57</v>
      </c>
      <c r="D47" s="70">
        <v>0.4</v>
      </c>
      <c r="E47" s="62">
        <v>125.26142857142857</v>
      </c>
      <c r="F47" s="48">
        <v>50.104571428571433</v>
      </c>
    </row>
    <row r="48" spans="1:6">
      <c r="A48" s="75" t="s">
        <v>62</v>
      </c>
      <c r="B48" s="76"/>
      <c r="C48" s="24" t="s">
        <v>57</v>
      </c>
      <c r="D48" s="77">
        <v>2</v>
      </c>
      <c r="E48" s="62">
        <v>125.26142857142857</v>
      </c>
      <c r="F48" s="78">
        <v>250.52285714285713</v>
      </c>
    </row>
    <row r="49" spans="1:6">
      <c r="A49" s="36" t="s">
        <v>63</v>
      </c>
      <c r="B49" s="15"/>
      <c r="C49" s="16" t="s">
        <v>57</v>
      </c>
      <c r="D49" s="70">
        <v>3</v>
      </c>
      <c r="E49" s="62">
        <v>125.26142857142857</v>
      </c>
      <c r="F49" s="48">
        <v>375.78428571428572</v>
      </c>
    </row>
    <row r="50" spans="1:6">
      <c r="A50" s="36" t="s">
        <v>64</v>
      </c>
      <c r="B50" s="15"/>
      <c r="C50" s="16" t="s">
        <v>57</v>
      </c>
      <c r="D50" s="70">
        <v>0.3</v>
      </c>
      <c r="E50" s="62">
        <v>125.26142857142857</v>
      </c>
      <c r="F50" s="48">
        <v>37.578428571428567</v>
      </c>
    </row>
    <row r="51" spans="1:6">
      <c r="A51" s="36" t="s">
        <v>65</v>
      </c>
      <c r="B51" s="74" t="s">
        <v>61</v>
      </c>
      <c r="C51" s="16" t="s">
        <v>57</v>
      </c>
      <c r="D51" s="70">
        <v>0.3</v>
      </c>
      <c r="E51" s="62">
        <v>125.26142857142857</v>
      </c>
      <c r="F51" s="48">
        <v>37.578428571428567</v>
      </c>
    </row>
    <row r="52" spans="1:6">
      <c r="A52" s="36" t="s">
        <v>66</v>
      </c>
      <c r="B52" s="15" t="s">
        <v>18</v>
      </c>
      <c r="C52" s="16" t="s">
        <v>57</v>
      </c>
      <c r="D52" s="70">
        <v>0.3</v>
      </c>
      <c r="E52" s="62">
        <v>125.26142857142857</v>
      </c>
      <c r="F52" s="48">
        <v>37.578428571428567</v>
      </c>
    </row>
    <row r="53" spans="1:6">
      <c r="A53" s="36" t="s">
        <v>67</v>
      </c>
      <c r="B53" s="74" t="s">
        <v>68</v>
      </c>
      <c r="C53" s="25" t="s">
        <v>10</v>
      </c>
      <c r="D53" s="4">
        <f>D155</f>
        <v>7.5</v>
      </c>
      <c r="E53" s="48">
        <v>20.78125</v>
      </c>
      <c r="F53" s="48">
        <v>155.859375</v>
      </c>
    </row>
    <row r="54" spans="1:6">
      <c r="A54" s="36"/>
      <c r="B54" s="21" t="s">
        <v>69</v>
      </c>
      <c r="C54" s="16"/>
      <c r="D54" s="4"/>
      <c r="E54" s="48"/>
      <c r="F54" s="71">
        <v>0</v>
      </c>
    </row>
    <row r="55" spans="1:6">
      <c r="A55" s="36" t="s">
        <v>70</v>
      </c>
      <c r="B55" s="74" t="s">
        <v>68</v>
      </c>
      <c r="C55" s="16" t="s">
        <v>10</v>
      </c>
      <c r="D55" s="4">
        <f>D164</f>
        <v>4.5</v>
      </c>
      <c r="E55" s="48">
        <v>20.78125</v>
      </c>
      <c r="F55" s="48">
        <v>93.515625</v>
      </c>
    </row>
    <row r="56" spans="1:6">
      <c r="A56" s="36"/>
      <c r="B56" s="26" t="s">
        <v>69</v>
      </c>
      <c r="C56" s="25"/>
      <c r="D56" s="4"/>
      <c r="E56" s="48"/>
      <c r="F56" s="71">
        <v>0</v>
      </c>
    </row>
    <row r="57" spans="1:6">
      <c r="A57" s="36" t="s">
        <v>71</v>
      </c>
      <c r="B57" s="21" t="s">
        <v>69</v>
      </c>
      <c r="C57" s="16" t="s">
        <v>10</v>
      </c>
      <c r="D57" s="79">
        <v>0</v>
      </c>
      <c r="E57" s="48">
        <v>20.78125</v>
      </c>
      <c r="F57" s="71">
        <v>0</v>
      </c>
    </row>
    <row r="58" spans="1:6">
      <c r="A58" s="80"/>
      <c r="B58" s="27"/>
      <c r="C58" s="16"/>
      <c r="D58" s="81"/>
      <c r="E58" s="61"/>
      <c r="F58" s="71">
        <v>0</v>
      </c>
    </row>
    <row r="59" spans="1:6">
      <c r="A59" s="13" t="s">
        <v>72</v>
      </c>
      <c r="B59" s="14" t="s">
        <v>18</v>
      </c>
      <c r="C59" s="14"/>
      <c r="D59" s="4" t="s">
        <v>19</v>
      </c>
      <c r="E59" s="4"/>
      <c r="F59" s="12">
        <v>1176.6300000000001</v>
      </c>
    </row>
    <row r="60" spans="1:6">
      <c r="A60" s="36" t="s">
        <v>73</v>
      </c>
      <c r="B60" s="14"/>
      <c r="C60" s="16" t="s">
        <v>74</v>
      </c>
      <c r="D60" s="70">
        <v>2</v>
      </c>
      <c r="E60" s="48">
        <v>64.650000000000006</v>
      </c>
      <c r="F60" s="48">
        <v>129.30000000000001</v>
      </c>
    </row>
    <row r="61" spans="1:6">
      <c r="A61" s="13" t="s">
        <v>75</v>
      </c>
      <c r="B61" s="26" t="s">
        <v>76</v>
      </c>
      <c r="C61" s="82" t="s">
        <v>15</v>
      </c>
      <c r="D61" s="50">
        <v>10</v>
      </c>
      <c r="E61" s="48">
        <v>10473.300000000001</v>
      </c>
      <c r="F61" s="48">
        <v>1047.3300000000002</v>
      </c>
    </row>
    <row r="62" spans="1:6">
      <c r="A62" s="36" t="s">
        <v>77</v>
      </c>
      <c r="B62" s="14" t="s">
        <v>78</v>
      </c>
      <c r="C62" s="14" t="s">
        <v>10</v>
      </c>
      <c r="D62" s="61">
        <v>2</v>
      </c>
      <c r="E62" s="72">
        <v>0</v>
      </c>
      <c r="F62" s="71">
        <v>0</v>
      </c>
    </row>
    <row r="63" spans="1:6">
      <c r="A63" s="36" t="s">
        <v>79</v>
      </c>
      <c r="B63" s="14" t="s">
        <v>80</v>
      </c>
      <c r="C63" s="14" t="s">
        <v>10</v>
      </c>
      <c r="D63" s="61">
        <v>4</v>
      </c>
      <c r="E63" s="72">
        <v>0</v>
      </c>
      <c r="F63" s="71">
        <v>0</v>
      </c>
    </row>
    <row r="64" spans="1:6">
      <c r="A64" s="36" t="s">
        <v>81</v>
      </c>
      <c r="B64" s="14" t="s">
        <v>82</v>
      </c>
      <c r="C64" s="14" t="s">
        <v>10</v>
      </c>
      <c r="D64" s="61">
        <v>1</v>
      </c>
      <c r="E64" s="72">
        <v>0</v>
      </c>
      <c r="F64" s="71">
        <v>0</v>
      </c>
    </row>
    <row r="65" spans="1:6">
      <c r="A65" s="36" t="s">
        <v>83</v>
      </c>
      <c r="B65" s="14" t="s">
        <v>84</v>
      </c>
      <c r="C65" s="14" t="s">
        <v>10</v>
      </c>
      <c r="D65" s="61">
        <v>0.5</v>
      </c>
      <c r="E65" s="72">
        <v>0</v>
      </c>
      <c r="F65" s="71">
        <v>0</v>
      </c>
    </row>
    <row r="66" spans="1:6">
      <c r="A66" s="80"/>
      <c r="B66" s="83"/>
      <c r="C66" s="83"/>
      <c r="D66" s="61"/>
      <c r="E66" s="72"/>
      <c r="F66" s="71">
        <v>0</v>
      </c>
    </row>
    <row r="67" spans="1:6">
      <c r="A67" s="80"/>
      <c r="B67" s="83"/>
      <c r="C67" s="83"/>
      <c r="D67" s="61"/>
      <c r="E67" s="72"/>
      <c r="F67" s="71">
        <v>0</v>
      </c>
    </row>
    <row r="68" spans="1:6">
      <c r="A68" s="80"/>
      <c r="B68" s="83"/>
      <c r="C68" s="83"/>
      <c r="D68" s="61"/>
      <c r="E68" s="72"/>
      <c r="F68" s="71">
        <v>0</v>
      </c>
    </row>
    <row r="69" spans="1:6">
      <c r="A69" s="13" t="s">
        <v>20</v>
      </c>
      <c r="B69" s="28" t="s">
        <v>85</v>
      </c>
      <c r="C69" s="29" t="s">
        <v>15</v>
      </c>
      <c r="D69" s="49">
        <v>1</v>
      </c>
      <c r="E69" s="62">
        <v>4656.1839102579361</v>
      </c>
      <c r="F69" s="12">
        <v>46.561839102579363</v>
      </c>
    </row>
    <row r="70" spans="1:6">
      <c r="A70" s="13" t="s">
        <v>21</v>
      </c>
      <c r="B70" s="30" t="s">
        <v>86</v>
      </c>
      <c r="C70" s="29" t="s">
        <v>15</v>
      </c>
      <c r="D70" s="49">
        <v>2</v>
      </c>
      <c r="E70" s="62">
        <v>4702.7457493605152</v>
      </c>
      <c r="F70" s="12">
        <v>94.05491498721031</v>
      </c>
    </row>
    <row r="71" spans="1:6">
      <c r="A71" s="36"/>
      <c r="B71" s="31" t="s">
        <v>87</v>
      </c>
      <c r="C71" s="29"/>
      <c r="D71" s="4"/>
      <c r="E71" s="48"/>
      <c r="F71" s="48"/>
    </row>
    <row r="72" spans="1:6">
      <c r="A72" s="13" t="s">
        <v>88</v>
      </c>
      <c r="B72" s="32" t="s">
        <v>89</v>
      </c>
      <c r="C72" s="29" t="s">
        <v>15</v>
      </c>
      <c r="D72" s="49">
        <v>1.7</v>
      </c>
      <c r="E72" s="62">
        <v>4702.7457493605152</v>
      </c>
      <c r="F72" s="12">
        <v>79.946677739128759</v>
      </c>
    </row>
    <row r="73" spans="1:6">
      <c r="A73" s="36"/>
      <c r="B73" s="32" t="s">
        <v>90</v>
      </c>
      <c r="C73" s="29"/>
      <c r="D73" s="4"/>
      <c r="E73" s="48"/>
      <c r="F73" s="48"/>
    </row>
    <row r="74" spans="1:6">
      <c r="A74" s="13" t="s">
        <v>91</v>
      </c>
      <c r="B74" s="11"/>
      <c r="C74" s="11"/>
      <c r="D74" s="62"/>
      <c r="E74" s="62"/>
      <c r="F74" s="12">
        <v>94.744651030449859</v>
      </c>
    </row>
    <row r="75" spans="1:6">
      <c r="A75" s="36" t="s">
        <v>92</v>
      </c>
      <c r="B75" s="33" t="s">
        <v>93</v>
      </c>
      <c r="C75" s="11" t="s">
        <v>15</v>
      </c>
      <c r="D75" s="17">
        <v>2</v>
      </c>
      <c r="E75" s="17">
        <v>80</v>
      </c>
      <c r="F75" s="48">
        <v>50.162621326512166</v>
      </c>
    </row>
    <row r="76" spans="1:6">
      <c r="A76" s="36"/>
      <c r="B76" s="33" t="s">
        <v>94</v>
      </c>
      <c r="C76" s="11"/>
      <c r="D76" s="62"/>
      <c r="E76" s="62"/>
      <c r="F76" s="12"/>
    </row>
    <row r="77" spans="1:6">
      <c r="A77" s="36" t="s">
        <v>95</v>
      </c>
      <c r="B77" s="35" t="s">
        <v>96</v>
      </c>
      <c r="C77" s="11" t="s">
        <v>15</v>
      </c>
      <c r="D77" s="17">
        <v>6</v>
      </c>
      <c r="E77" s="17">
        <v>20</v>
      </c>
      <c r="F77" s="48">
        <v>44.582029703937685</v>
      </c>
    </row>
    <row r="78" spans="1:6">
      <c r="A78" s="36"/>
      <c r="B78" s="35" t="s">
        <v>97</v>
      </c>
      <c r="C78" s="11"/>
      <c r="D78" s="62"/>
      <c r="E78" s="62"/>
      <c r="F78" s="12"/>
    </row>
    <row r="79" spans="1:6">
      <c r="A79" s="13" t="s">
        <v>98</v>
      </c>
      <c r="B79" s="36"/>
      <c r="C79" s="11" t="s">
        <v>18</v>
      </c>
      <c r="D79" s="62"/>
      <c r="E79" s="48"/>
      <c r="F79" s="12">
        <v>659.81790000000001</v>
      </c>
    </row>
    <row r="80" spans="1:6">
      <c r="A80" s="36" t="s">
        <v>99</v>
      </c>
      <c r="B80" s="36" t="s">
        <v>100</v>
      </c>
      <c r="C80" s="20" t="s">
        <v>15</v>
      </c>
      <c r="D80" s="49">
        <v>4</v>
      </c>
      <c r="E80" s="48">
        <v>10473.300000000001</v>
      </c>
      <c r="F80" s="48">
        <v>418.93200000000002</v>
      </c>
    </row>
    <row r="81" spans="1:6">
      <c r="A81" s="36" t="s">
        <v>14</v>
      </c>
      <c r="B81" s="36" t="s">
        <v>101</v>
      </c>
      <c r="C81" s="20" t="s">
        <v>15</v>
      </c>
      <c r="D81" s="49">
        <v>2.2999999999999998</v>
      </c>
      <c r="E81" s="48">
        <v>10473.300000000001</v>
      </c>
      <c r="F81" s="48">
        <v>240.88589999999999</v>
      </c>
    </row>
    <row r="82" spans="1:6">
      <c r="A82" s="13" t="s">
        <v>102</v>
      </c>
      <c r="B82" s="37"/>
      <c r="C82" s="38"/>
      <c r="D82" s="48"/>
      <c r="E82" s="48"/>
      <c r="F82" s="12">
        <v>3278.2503480000005</v>
      </c>
    </row>
    <row r="83" spans="1:6">
      <c r="A83" s="36" t="s">
        <v>103</v>
      </c>
      <c r="B83" s="33" t="s">
        <v>104</v>
      </c>
      <c r="C83" s="11" t="s">
        <v>10</v>
      </c>
      <c r="D83" s="4">
        <f>D155</f>
        <v>7.5</v>
      </c>
      <c r="E83" s="48">
        <v>10.608046400000003</v>
      </c>
      <c r="F83" s="48">
        <v>79.560348000000019</v>
      </c>
    </row>
    <row r="84" spans="1:6">
      <c r="A84" s="36" t="s">
        <v>105</v>
      </c>
      <c r="B84" s="35" t="s">
        <v>104</v>
      </c>
      <c r="C84" s="11" t="s">
        <v>10</v>
      </c>
      <c r="D84" s="4">
        <f>D164</f>
        <v>4.5</v>
      </c>
      <c r="E84" s="48">
        <v>12.600000000000001</v>
      </c>
      <c r="F84" s="48">
        <v>56.7</v>
      </c>
    </row>
    <row r="85" spans="1:6">
      <c r="A85" s="39" t="s">
        <v>106</v>
      </c>
      <c r="B85" s="33" t="s">
        <v>107</v>
      </c>
      <c r="C85" s="18" t="s">
        <v>15</v>
      </c>
      <c r="D85" s="84">
        <v>30</v>
      </c>
      <c r="E85" s="48">
        <v>10473.300000000001</v>
      </c>
      <c r="F85" s="48">
        <v>3141.9900000000007</v>
      </c>
    </row>
    <row r="86" spans="1:6">
      <c r="A86" s="36" t="s">
        <v>108</v>
      </c>
      <c r="B86" s="35" t="s">
        <v>104</v>
      </c>
      <c r="C86" s="18" t="s">
        <v>10</v>
      </c>
      <c r="D86" s="48"/>
      <c r="E86" s="48">
        <v>86.144310000000004</v>
      </c>
      <c r="F86" s="71">
        <v>0</v>
      </c>
    </row>
    <row r="87" spans="1:6">
      <c r="A87" s="80"/>
      <c r="B87" s="80"/>
      <c r="C87" s="16"/>
      <c r="D87" s="61"/>
      <c r="E87" s="61"/>
      <c r="F87" s="71">
        <v>0</v>
      </c>
    </row>
    <row r="88" spans="1:6">
      <c r="A88" s="39" t="s">
        <v>109</v>
      </c>
      <c r="B88" s="36"/>
      <c r="C88" s="11"/>
      <c r="D88" s="62"/>
      <c r="E88" s="62"/>
      <c r="F88" s="12">
        <v>1622.42</v>
      </c>
    </row>
    <row r="89" spans="1:6">
      <c r="A89" s="13" t="s">
        <v>110</v>
      </c>
      <c r="B89" s="33" t="s">
        <v>111</v>
      </c>
      <c r="C89" s="29"/>
      <c r="D89" s="62"/>
      <c r="E89" s="56"/>
      <c r="F89" s="12">
        <v>5</v>
      </c>
    </row>
    <row r="90" spans="1:6">
      <c r="A90" s="36"/>
      <c r="B90" s="35" t="s">
        <v>112</v>
      </c>
      <c r="C90" s="38"/>
      <c r="D90" s="48"/>
      <c r="E90" s="48"/>
      <c r="F90" s="12"/>
    </row>
    <row r="91" spans="1:6">
      <c r="A91" s="13" t="s">
        <v>113</v>
      </c>
      <c r="B91" s="33" t="s">
        <v>111</v>
      </c>
      <c r="C91" s="38"/>
      <c r="D91" s="62"/>
      <c r="E91" s="62"/>
      <c r="F91" s="12">
        <v>18</v>
      </c>
    </row>
    <row r="92" spans="1:6">
      <c r="A92" s="13"/>
      <c r="B92" s="33" t="s">
        <v>114</v>
      </c>
      <c r="C92" s="38"/>
      <c r="D92" s="62"/>
      <c r="E92" s="62"/>
      <c r="F92" s="12"/>
    </row>
    <row r="93" spans="1:6">
      <c r="A93" s="36"/>
      <c r="B93" s="33" t="s">
        <v>115</v>
      </c>
      <c r="C93" s="38"/>
      <c r="D93" s="62"/>
      <c r="E93" s="62"/>
      <c r="F93" s="12"/>
    </row>
    <row r="94" spans="1:6">
      <c r="A94" s="13" t="s">
        <v>116</v>
      </c>
      <c r="B94" s="35" t="s">
        <v>117</v>
      </c>
      <c r="C94" s="29" t="s">
        <v>15</v>
      </c>
      <c r="D94" s="70">
        <v>0.5</v>
      </c>
      <c r="E94" s="62">
        <v>61861.2</v>
      </c>
      <c r="F94" s="12">
        <v>309.30599999999998</v>
      </c>
    </row>
    <row r="95" spans="1:6">
      <c r="A95" s="36"/>
      <c r="B95" s="35" t="s">
        <v>118</v>
      </c>
      <c r="C95" s="38"/>
      <c r="D95" s="48"/>
      <c r="E95" s="48"/>
      <c r="F95" s="12"/>
    </row>
    <row r="96" spans="1:6">
      <c r="A96" s="13" t="s">
        <v>119</v>
      </c>
      <c r="B96" s="41"/>
      <c r="C96" s="11"/>
      <c r="D96" s="62"/>
      <c r="E96" s="63"/>
      <c r="F96" s="12"/>
    </row>
    <row r="97" spans="1:6">
      <c r="A97" s="36" t="s">
        <v>120</v>
      </c>
      <c r="B97" s="33" t="s">
        <v>111</v>
      </c>
      <c r="C97" s="29"/>
      <c r="D97" s="62"/>
      <c r="E97" s="62"/>
      <c r="F97" s="12">
        <v>16.5</v>
      </c>
    </row>
    <row r="98" spans="1:6">
      <c r="A98" s="13"/>
      <c r="B98" s="42" t="s">
        <v>121</v>
      </c>
      <c r="C98" s="29"/>
      <c r="D98" s="62"/>
      <c r="E98" s="62"/>
      <c r="F98" s="12"/>
    </row>
    <row r="99" spans="1:6">
      <c r="A99" s="36"/>
      <c r="B99" s="42" t="s">
        <v>122</v>
      </c>
      <c r="C99" s="29"/>
      <c r="D99" s="62"/>
      <c r="E99" s="62"/>
      <c r="F99" s="12"/>
    </row>
    <row r="100" spans="1:6">
      <c r="A100" s="13" t="s">
        <v>123</v>
      </c>
      <c r="B100" s="41" t="s">
        <v>124</v>
      </c>
      <c r="C100" s="11" t="s">
        <v>15</v>
      </c>
      <c r="D100" s="70">
        <v>8</v>
      </c>
      <c r="E100" s="63">
        <v>8909.56</v>
      </c>
      <c r="F100" s="12">
        <v>712.76479999999992</v>
      </c>
    </row>
    <row r="101" spans="1:6">
      <c r="A101" s="36"/>
      <c r="B101" s="43" t="s">
        <v>125</v>
      </c>
      <c r="C101" s="29"/>
      <c r="D101" s="85"/>
      <c r="E101" s="62"/>
      <c r="F101" s="12"/>
    </row>
    <row r="102" spans="1:6">
      <c r="A102" s="10" t="s">
        <v>126</v>
      </c>
      <c r="B102" s="42" t="s">
        <v>117</v>
      </c>
      <c r="C102" s="29" t="s">
        <v>15</v>
      </c>
      <c r="D102" s="86">
        <v>0</v>
      </c>
      <c r="E102" s="62">
        <v>61861.2</v>
      </c>
      <c r="F102" s="87">
        <v>0</v>
      </c>
    </row>
    <row r="103" spans="1:6">
      <c r="A103" s="36"/>
      <c r="B103" s="42" t="s">
        <v>127</v>
      </c>
      <c r="C103" s="29"/>
      <c r="D103" s="62"/>
      <c r="E103" s="62"/>
      <c r="F103" s="12"/>
    </row>
    <row r="104" spans="1:6">
      <c r="A104" s="13" t="s">
        <v>128</v>
      </c>
      <c r="B104" s="44"/>
      <c r="C104" s="38"/>
      <c r="D104" s="48"/>
      <c r="E104" s="48"/>
      <c r="F104" s="12">
        <v>560.85272048410002</v>
      </c>
    </row>
    <row r="105" spans="1:6">
      <c r="A105" s="13" t="s">
        <v>24</v>
      </c>
      <c r="B105" s="43" t="s">
        <v>129</v>
      </c>
      <c r="C105" s="52" t="s">
        <v>10</v>
      </c>
      <c r="D105" s="88">
        <f>D155</f>
        <v>7.5</v>
      </c>
      <c r="E105" s="12">
        <v>18.488309440000002</v>
      </c>
      <c r="F105" s="12">
        <v>138.6623208</v>
      </c>
    </row>
    <row r="106" spans="1:6">
      <c r="A106" s="36"/>
      <c r="B106" s="43" t="s">
        <v>130</v>
      </c>
      <c r="C106" s="11"/>
      <c r="D106" s="4"/>
      <c r="E106" s="48"/>
      <c r="F106" s="48"/>
    </row>
    <row r="107" spans="1:6">
      <c r="A107" s="36" t="s">
        <v>131</v>
      </c>
      <c r="B107" s="42" t="s">
        <v>132</v>
      </c>
      <c r="C107" s="11" t="s">
        <v>10</v>
      </c>
      <c r="D107" s="48">
        <f>D155</f>
        <v>7.5</v>
      </c>
      <c r="E107" s="62">
        <v>12.123481600000002</v>
      </c>
      <c r="F107" s="48">
        <v>90.926112000000018</v>
      </c>
    </row>
    <row r="108" spans="1:6">
      <c r="A108" s="36" t="s">
        <v>133</v>
      </c>
      <c r="B108" s="43" t="s">
        <v>134</v>
      </c>
      <c r="C108" s="11" t="s">
        <v>10</v>
      </c>
      <c r="D108" s="48">
        <f>D155</f>
        <v>7.5</v>
      </c>
      <c r="E108" s="48">
        <v>0.90926112000000014</v>
      </c>
      <c r="F108" s="48">
        <v>6.8194584000000011</v>
      </c>
    </row>
    <row r="109" spans="1:6">
      <c r="A109" s="36"/>
      <c r="B109" s="42" t="s">
        <v>135</v>
      </c>
      <c r="C109" s="11" t="s">
        <v>10</v>
      </c>
      <c r="D109" s="48">
        <f>D155</f>
        <v>7.5</v>
      </c>
      <c r="E109" s="48">
        <v>5.4555667200000011</v>
      </c>
      <c r="F109" s="48">
        <v>40.916750400000005</v>
      </c>
    </row>
    <row r="110" spans="1:6">
      <c r="A110" s="36" t="s">
        <v>136</v>
      </c>
      <c r="B110" s="41" t="s">
        <v>137</v>
      </c>
      <c r="C110" s="11"/>
      <c r="D110" s="4"/>
      <c r="E110" s="62"/>
      <c r="F110" s="48"/>
    </row>
    <row r="111" spans="1:6">
      <c r="A111" s="36" t="s">
        <v>138</v>
      </c>
      <c r="B111" s="42" t="s">
        <v>139</v>
      </c>
      <c r="C111" s="38" t="s">
        <v>10</v>
      </c>
      <c r="D111" s="48">
        <f>D147</f>
        <v>2</v>
      </c>
      <c r="E111" s="48">
        <v>21.106923093199999</v>
      </c>
      <c r="F111" s="48">
        <v>42.213846186399998</v>
      </c>
    </row>
    <row r="112" spans="1:6">
      <c r="A112" s="36"/>
      <c r="B112" s="45" t="s">
        <v>140</v>
      </c>
      <c r="C112" s="38" t="s">
        <v>10</v>
      </c>
      <c r="D112" s="48">
        <f>D148</f>
        <v>4</v>
      </c>
      <c r="E112" s="48">
        <v>30.283846177199997</v>
      </c>
      <c r="F112" s="48">
        <v>121.13538470879999</v>
      </c>
    </row>
    <row r="113" spans="1:6">
      <c r="A113" s="36"/>
      <c r="B113" s="46" t="s">
        <v>141</v>
      </c>
      <c r="C113" s="38" t="s">
        <v>10</v>
      </c>
      <c r="D113" s="48">
        <f>D149</f>
        <v>1</v>
      </c>
      <c r="E113" s="48">
        <v>14.683076934399997</v>
      </c>
      <c r="F113" s="48">
        <v>14.683076934399997</v>
      </c>
    </row>
    <row r="114" spans="1:6">
      <c r="A114" s="36"/>
      <c r="B114" s="45" t="s">
        <v>142</v>
      </c>
      <c r="C114" s="38" t="s">
        <v>10</v>
      </c>
      <c r="D114" s="4">
        <f>D150</f>
        <v>0.5</v>
      </c>
      <c r="E114" s="48">
        <v>9.1769230840000002</v>
      </c>
      <c r="F114" s="89">
        <v>4.5884615420000001</v>
      </c>
    </row>
    <row r="115" spans="1:6">
      <c r="A115" s="80"/>
      <c r="B115" s="90"/>
      <c r="C115" s="91"/>
      <c r="D115" s="5"/>
      <c r="E115" s="61"/>
      <c r="F115" s="87">
        <v>0</v>
      </c>
    </row>
    <row r="116" spans="1:6">
      <c r="A116" s="80"/>
      <c r="B116" s="90"/>
      <c r="C116" s="91"/>
      <c r="D116" s="5"/>
      <c r="E116" s="61"/>
      <c r="F116" s="87">
        <v>0</v>
      </c>
    </row>
    <row r="117" spans="1:6">
      <c r="A117" s="13" t="s">
        <v>143</v>
      </c>
      <c r="B117" s="42" t="s">
        <v>129</v>
      </c>
      <c r="C117" s="52" t="s">
        <v>10</v>
      </c>
      <c r="D117" s="88"/>
      <c r="E117" s="12">
        <v>21.96</v>
      </c>
      <c r="F117" s="87">
        <v>0</v>
      </c>
    </row>
    <row r="118" spans="1:6">
      <c r="A118" s="13"/>
      <c r="B118" s="41" t="s">
        <v>130</v>
      </c>
      <c r="C118" s="11"/>
      <c r="D118" s="4"/>
      <c r="E118" s="48"/>
      <c r="F118" s="48"/>
    </row>
    <row r="119" spans="1:6">
      <c r="A119" s="36" t="s">
        <v>131</v>
      </c>
      <c r="B119" s="43" t="s">
        <v>132</v>
      </c>
      <c r="C119" s="11" t="s">
        <v>10</v>
      </c>
      <c r="D119" s="48">
        <f>D164</f>
        <v>4.5</v>
      </c>
      <c r="E119" s="62">
        <v>14.4</v>
      </c>
      <c r="F119" s="48">
        <v>64.8</v>
      </c>
    </row>
    <row r="120" spans="1:6">
      <c r="A120" s="36" t="s">
        <v>133</v>
      </c>
      <c r="B120" s="42" t="s">
        <v>134</v>
      </c>
      <c r="C120" s="11" t="s">
        <v>10</v>
      </c>
      <c r="D120" s="48">
        <f>D164</f>
        <v>4.5</v>
      </c>
      <c r="E120" s="48">
        <v>1.08</v>
      </c>
      <c r="F120" s="48">
        <v>4.8600000000000003</v>
      </c>
    </row>
    <row r="121" spans="1:6">
      <c r="A121" s="36"/>
      <c r="B121" s="43" t="s">
        <v>135</v>
      </c>
      <c r="C121" s="11" t="s">
        <v>10</v>
      </c>
      <c r="D121" s="48">
        <f>D164</f>
        <v>4.5</v>
      </c>
      <c r="E121" s="48">
        <v>6.48</v>
      </c>
      <c r="F121" s="48">
        <v>29.160000000000004</v>
      </c>
    </row>
    <row r="122" spans="1:6">
      <c r="A122" s="36" t="s">
        <v>144</v>
      </c>
      <c r="B122" s="41" t="s">
        <v>137</v>
      </c>
      <c r="C122" s="11"/>
      <c r="D122" s="4"/>
      <c r="E122" s="62"/>
      <c r="F122" s="48"/>
    </row>
    <row r="123" spans="1:6">
      <c r="A123" s="36"/>
      <c r="B123" s="46" t="s">
        <v>145</v>
      </c>
      <c r="C123" s="38" t="s">
        <v>10</v>
      </c>
      <c r="D123" s="48">
        <f>D160</f>
        <v>1.5</v>
      </c>
      <c r="E123" s="48">
        <v>29.751954375000008</v>
      </c>
      <c r="F123" s="48">
        <v>44.627931562500009</v>
      </c>
    </row>
    <row r="124" spans="1:6">
      <c r="A124" s="36"/>
      <c r="B124" s="45" t="s">
        <v>146</v>
      </c>
      <c r="C124" s="38" t="s">
        <v>10</v>
      </c>
      <c r="D124" s="48">
        <f>D158</f>
        <v>1.5</v>
      </c>
      <c r="E124" s="48">
        <v>32.040566250000005</v>
      </c>
      <c r="F124" s="48">
        <v>48.060849375000004</v>
      </c>
    </row>
    <row r="125" spans="1:6">
      <c r="A125" s="36"/>
      <c r="B125" s="46" t="s">
        <v>147</v>
      </c>
      <c r="C125" s="38" t="s">
        <v>10</v>
      </c>
      <c r="D125" s="48">
        <f>D159</f>
        <v>1.5</v>
      </c>
      <c r="E125" s="48">
        <v>32.040566250000005</v>
      </c>
      <c r="F125" s="48">
        <v>48.060849375000004</v>
      </c>
    </row>
    <row r="126" spans="1:6">
      <c r="A126" s="13" t="s">
        <v>148</v>
      </c>
      <c r="B126" s="45" t="s">
        <v>129</v>
      </c>
      <c r="C126" s="92" t="s">
        <v>10</v>
      </c>
      <c r="D126" s="87">
        <v>0</v>
      </c>
      <c r="E126" s="12">
        <v>158.13634050000002</v>
      </c>
      <c r="F126" s="87">
        <v>0</v>
      </c>
    </row>
    <row r="127" spans="1:6">
      <c r="A127" s="36"/>
      <c r="B127" s="41" t="s">
        <v>130</v>
      </c>
      <c r="C127" s="38"/>
      <c r="D127" s="48"/>
      <c r="E127" s="48"/>
      <c r="F127" s="71"/>
    </row>
    <row r="128" spans="1:6">
      <c r="A128" s="36"/>
      <c r="B128" s="42" t="s">
        <v>132</v>
      </c>
      <c r="C128" s="38" t="s">
        <v>10</v>
      </c>
      <c r="D128" s="48"/>
      <c r="E128" s="48">
        <v>110.75697</v>
      </c>
      <c r="F128" s="71">
        <v>0</v>
      </c>
    </row>
    <row r="129" spans="1:6">
      <c r="A129" s="36"/>
      <c r="B129" s="43" t="s">
        <v>134</v>
      </c>
      <c r="C129" s="38" t="s">
        <v>10</v>
      </c>
      <c r="D129" s="48"/>
      <c r="E129" s="48">
        <v>6.7684815</v>
      </c>
      <c r="F129" s="71">
        <v>0</v>
      </c>
    </row>
    <row r="130" spans="1:6">
      <c r="A130" s="93"/>
      <c r="B130" s="42" t="s">
        <v>135</v>
      </c>
      <c r="C130" s="94" t="s">
        <v>10</v>
      </c>
      <c r="D130" s="48"/>
      <c r="E130" s="48">
        <v>40.610889</v>
      </c>
      <c r="F130" s="71">
        <v>0</v>
      </c>
    </row>
    <row r="131" spans="1:6">
      <c r="A131" s="95"/>
      <c r="B131" s="19"/>
      <c r="C131" s="47"/>
      <c r="D131" s="17"/>
      <c r="E131" s="17"/>
      <c r="F131" s="71">
        <v>0</v>
      </c>
    </row>
    <row r="132" spans="1:6">
      <c r="A132" s="39" t="s">
        <v>149</v>
      </c>
      <c r="B132" s="36"/>
      <c r="C132" s="11"/>
      <c r="D132" s="62"/>
      <c r="E132" s="62"/>
      <c r="F132" s="48"/>
    </row>
    <row r="133" spans="1:6">
      <c r="A133" s="93" t="s">
        <v>150</v>
      </c>
      <c r="B133" s="96" t="s">
        <v>151</v>
      </c>
      <c r="C133" s="94"/>
      <c r="D133" s="48"/>
      <c r="E133" s="48"/>
      <c r="F133" s="70">
        <v>151543.52000000002</v>
      </c>
    </row>
    <row r="134" spans="1:6">
      <c r="A134" s="93" t="s">
        <v>152</v>
      </c>
      <c r="B134" s="93" t="s">
        <v>153</v>
      </c>
      <c r="C134" s="94" t="s">
        <v>15</v>
      </c>
      <c r="D134" s="17">
        <v>20</v>
      </c>
      <c r="E134" s="48">
        <v>151543.52000000002</v>
      </c>
      <c r="F134" s="48">
        <v>30308.704000000005</v>
      </c>
    </row>
    <row r="135" spans="1:6">
      <c r="A135" s="93" t="s">
        <v>154</v>
      </c>
      <c r="B135" s="36"/>
      <c r="C135" s="97" t="s">
        <v>155</v>
      </c>
      <c r="D135" s="48"/>
      <c r="E135" s="48"/>
      <c r="F135" s="115">
        <v>10</v>
      </c>
    </row>
    <row r="136" spans="1:6">
      <c r="A136" s="93" t="s">
        <v>156</v>
      </c>
      <c r="B136" s="96"/>
      <c r="C136" s="94" t="s">
        <v>157</v>
      </c>
      <c r="D136" s="48"/>
      <c r="E136" s="48"/>
      <c r="F136" s="115">
        <v>1000</v>
      </c>
    </row>
    <row r="137" spans="1:6">
      <c r="A137" s="98" t="s">
        <v>158</v>
      </c>
      <c r="B137" s="96" t="s">
        <v>151</v>
      </c>
      <c r="C137" s="94"/>
      <c r="D137" s="48"/>
      <c r="E137" s="48"/>
      <c r="F137" s="70">
        <v>180000</v>
      </c>
    </row>
    <row r="138" spans="1:6">
      <c r="A138" s="93" t="s">
        <v>159</v>
      </c>
      <c r="B138" s="96" t="s">
        <v>160</v>
      </c>
      <c r="C138" s="94" t="s">
        <v>15</v>
      </c>
      <c r="D138" s="17">
        <v>20</v>
      </c>
      <c r="E138" s="48">
        <v>180000</v>
      </c>
      <c r="F138" s="48">
        <v>36000</v>
      </c>
    </row>
    <row r="139" spans="1:6">
      <c r="A139" s="93" t="s">
        <v>161</v>
      </c>
      <c r="B139" s="96"/>
      <c r="C139" s="94"/>
      <c r="D139" s="48"/>
      <c r="E139" s="48"/>
      <c r="F139" s="115">
        <v>10</v>
      </c>
    </row>
    <row r="140" spans="1:6">
      <c r="A140" s="93" t="s">
        <v>162</v>
      </c>
      <c r="B140" s="96"/>
      <c r="C140" s="94"/>
      <c r="D140" s="48"/>
      <c r="E140" s="48"/>
      <c r="F140" s="115">
        <v>1000</v>
      </c>
    </row>
    <row r="141" spans="1:6">
      <c r="A141" s="98" t="s">
        <v>148</v>
      </c>
      <c r="B141" s="96" t="s">
        <v>151</v>
      </c>
      <c r="C141" s="94"/>
      <c r="D141" s="48"/>
      <c r="E141" s="48"/>
      <c r="F141" s="70">
        <v>492253.2</v>
      </c>
    </row>
    <row r="142" spans="1:6">
      <c r="A142" s="93" t="s">
        <v>163</v>
      </c>
      <c r="B142" s="96" t="s">
        <v>164</v>
      </c>
      <c r="C142" s="94" t="s">
        <v>15</v>
      </c>
      <c r="D142" s="48">
        <v>10</v>
      </c>
      <c r="E142" s="48">
        <v>492253.2</v>
      </c>
      <c r="F142" s="48">
        <v>49225.32</v>
      </c>
    </row>
    <row r="143" spans="1:6">
      <c r="A143" s="93" t="s">
        <v>165</v>
      </c>
      <c r="B143" s="96"/>
      <c r="C143" s="94" t="s">
        <v>155</v>
      </c>
      <c r="D143" s="48"/>
      <c r="E143" s="48"/>
      <c r="F143" s="115">
        <v>10</v>
      </c>
    </row>
    <row r="144" spans="1:6">
      <c r="A144" s="93" t="s">
        <v>166</v>
      </c>
      <c r="B144" s="96"/>
      <c r="C144" s="94" t="s">
        <v>157</v>
      </c>
      <c r="D144" s="48"/>
      <c r="E144" s="48"/>
      <c r="F144" s="115">
        <v>400</v>
      </c>
    </row>
    <row r="145" spans="1:6">
      <c r="A145" s="99" t="s">
        <v>167</v>
      </c>
      <c r="B145" s="100"/>
      <c r="C145" s="92"/>
      <c r="D145" s="12"/>
      <c r="E145" s="12"/>
      <c r="F145" s="12"/>
    </row>
    <row r="146" spans="1:6">
      <c r="A146" s="99" t="s">
        <v>168</v>
      </c>
      <c r="B146" s="100" t="s">
        <v>24</v>
      </c>
      <c r="C146" s="92" t="s">
        <v>10</v>
      </c>
      <c r="D146" s="12"/>
      <c r="E146" s="12">
        <v>91.769230839999992</v>
      </c>
      <c r="F146" s="12"/>
    </row>
    <row r="147" spans="1:6">
      <c r="A147" s="90" t="s">
        <v>77</v>
      </c>
      <c r="B147" s="90" t="s">
        <v>78</v>
      </c>
      <c r="C147" s="40" t="s">
        <v>10</v>
      </c>
      <c r="D147" s="17">
        <v>2</v>
      </c>
      <c r="E147" s="48">
        <v>112.87615393319999</v>
      </c>
      <c r="F147" s="48">
        <v>225.75230786639997</v>
      </c>
    </row>
    <row r="148" spans="1:6">
      <c r="A148" s="90" t="s">
        <v>79</v>
      </c>
      <c r="B148" s="90" t="s">
        <v>80</v>
      </c>
      <c r="C148" s="40" t="s">
        <v>10</v>
      </c>
      <c r="D148" s="17">
        <v>4</v>
      </c>
      <c r="E148" s="48">
        <v>122.0530770172</v>
      </c>
      <c r="F148" s="48">
        <v>488.21230806879998</v>
      </c>
    </row>
    <row r="149" spans="1:6">
      <c r="A149" s="90" t="s">
        <v>81</v>
      </c>
      <c r="B149" s="90" t="s">
        <v>82</v>
      </c>
      <c r="C149" s="40" t="s">
        <v>10</v>
      </c>
      <c r="D149" s="17">
        <v>1</v>
      </c>
      <c r="E149" s="48">
        <v>107.00292315943999</v>
      </c>
      <c r="F149" s="48">
        <v>107.00292315943999</v>
      </c>
    </row>
    <row r="150" spans="1:6">
      <c r="A150" s="90" t="s">
        <v>83</v>
      </c>
      <c r="B150" s="90" t="s">
        <v>84</v>
      </c>
      <c r="C150" s="40" t="s">
        <v>10</v>
      </c>
      <c r="D150" s="17">
        <v>0.5</v>
      </c>
      <c r="E150" s="48">
        <v>100.94615392399999</v>
      </c>
      <c r="F150" s="48">
        <v>50.473076961999993</v>
      </c>
    </row>
    <row r="151" spans="1:6">
      <c r="A151" s="90"/>
      <c r="B151" s="73" t="s">
        <v>169</v>
      </c>
      <c r="C151" s="40" t="s">
        <v>10</v>
      </c>
      <c r="D151" s="17"/>
      <c r="E151" s="17"/>
      <c r="F151" s="71">
        <v>0</v>
      </c>
    </row>
    <row r="152" spans="1:6">
      <c r="A152" s="90"/>
      <c r="B152" s="73" t="s">
        <v>170</v>
      </c>
      <c r="C152" s="40" t="s">
        <v>10</v>
      </c>
      <c r="D152" s="17"/>
      <c r="E152" s="17"/>
      <c r="F152" s="71">
        <v>0</v>
      </c>
    </row>
    <row r="153" spans="1:6">
      <c r="A153" s="90"/>
      <c r="B153" s="73"/>
      <c r="C153" s="40"/>
      <c r="D153" s="17"/>
      <c r="E153" s="17"/>
      <c r="F153" s="71"/>
    </row>
    <row r="154" spans="1:6">
      <c r="A154" s="90"/>
      <c r="B154" s="73"/>
      <c r="C154" s="40"/>
      <c r="D154" s="17"/>
      <c r="E154" s="17"/>
      <c r="F154" s="71"/>
    </row>
    <row r="155" spans="1:6">
      <c r="A155" s="99" t="s">
        <v>171</v>
      </c>
      <c r="B155" s="100"/>
      <c r="C155" s="54" t="s">
        <v>10</v>
      </c>
      <c r="D155" s="12">
        <f>SUM(D147:D152)</f>
        <v>7.5</v>
      </c>
      <c r="E155" s="12">
        <v>116.19208214088533</v>
      </c>
      <c r="F155" s="12">
        <v>871.44061605664001</v>
      </c>
    </row>
    <row r="156" spans="1:6">
      <c r="A156" s="99" t="s">
        <v>172</v>
      </c>
      <c r="B156" s="99" t="s">
        <v>173</v>
      </c>
      <c r="C156" s="92" t="s">
        <v>174</v>
      </c>
      <c r="D156" s="34">
        <v>9</v>
      </c>
      <c r="E156" s="12"/>
      <c r="F156" s="12"/>
    </row>
    <row r="157" spans="1:6">
      <c r="A157" s="99" t="s">
        <v>175</v>
      </c>
      <c r="B157" s="100" t="s">
        <v>176</v>
      </c>
      <c r="C157" s="92" t="s">
        <v>10</v>
      </c>
      <c r="D157" s="48"/>
      <c r="E157" s="12">
        <v>54.327062499999997</v>
      </c>
      <c r="F157" s="48"/>
    </row>
    <row r="158" spans="1:6">
      <c r="A158" s="90" t="s">
        <v>177</v>
      </c>
      <c r="B158" s="73" t="s">
        <v>178</v>
      </c>
      <c r="C158" s="40" t="s">
        <v>10</v>
      </c>
      <c r="D158" s="17">
        <v>1.5</v>
      </c>
      <c r="E158" s="48">
        <v>77.144428750000003</v>
      </c>
      <c r="F158" s="48">
        <v>115.716643125</v>
      </c>
    </row>
    <row r="159" spans="1:6">
      <c r="A159" s="90" t="s">
        <v>179</v>
      </c>
      <c r="B159" s="73" t="s">
        <v>180</v>
      </c>
      <c r="C159" s="40" t="s">
        <v>10</v>
      </c>
      <c r="D159" s="17">
        <v>1.5</v>
      </c>
      <c r="E159" s="48">
        <v>77.144428750000003</v>
      </c>
      <c r="F159" s="48">
        <v>115.716643125</v>
      </c>
    </row>
    <row r="160" spans="1:6">
      <c r="A160" s="90" t="s">
        <v>181</v>
      </c>
      <c r="B160" s="73" t="s">
        <v>182</v>
      </c>
      <c r="C160" s="40" t="s">
        <v>10</v>
      </c>
      <c r="D160" s="17">
        <v>1.5</v>
      </c>
      <c r="E160" s="48">
        <v>75.514616875000002</v>
      </c>
      <c r="F160" s="48">
        <v>113.2719253125</v>
      </c>
    </row>
    <row r="161" spans="1:6">
      <c r="A161" s="73" t="s">
        <v>183</v>
      </c>
      <c r="B161" s="73"/>
      <c r="C161" s="40" t="s">
        <v>10</v>
      </c>
      <c r="D161" s="17"/>
      <c r="E161" s="101"/>
      <c r="F161" s="71">
        <v>0</v>
      </c>
    </row>
    <row r="162" spans="1:6">
      <c r="A162" s="73" t="s">
        <v>184</v>
      </c>
      <c r="B162" s="73"/>
      <c r="C162" s="40" t="s">
        <v>10</v>
      </c>
      <c r="D162" s="101"/>
      <c r="E162" s="101"/>
      <c r="F162" s="71">
        <v>0</v>
      </c>
    </row>
    <row r="163" spans="1:6">
      <c r="A163" s="73" t="s">
        <v>184</v>
      </c>
      <c r="B163" s="73"/>
      <c r="C163" s="40" t="s">
        <v>10</v>
      </c>
      <c r="D163" s="101"/>
      <c r="E163" s="101"/>
      <c r="F163" s="71">
        <v>0</v>
      </c>
    </row>
    <row r="164" spans="1:6">
      <c r="A164" s="99" t="s">
        <v>185</v>
      </c>
      <c r="B164" s="99"/>
      <c r="C164" s="92"/>
      <c r="D164" s="12">
        <f>SUM(D158:D163)</f>
        <v>4.5</v>
      </c>
      <c r="E164" s="12"/>
      <c r="F164" s="12">
        <v>344.70521156250004</v>
      </c>
    </row>
    <row r="165" spans="1:6">
      <c r="A165" s="37" t="s">
        <v>186</v>
      </c>
      <c r="B165" s="99" t="s">
        <v>187</v>
      </c>
      <c r="C165" s="92" t="s">
        <v>174</v>
      </c>
      <c r="D165" s="12">
        <v>4.5</v>
      </c>
      <c r="E165" s="12"/>
      <c r="F165" s="12"/>
    </row>
    <row r="166" spans="1:6">
      <c r="A166" s="99" t="s">
        <v>148</v>
      </c>
      <c r="B166" s="99" t="s">
        <v>148</v>
      </c>
      <c r="C166" s="92"/>
      <c r="D166" s="12">
        <f>D167*D168</f>
        <v>18.7</v>
      </c>
      <c r="E166" s="87">
        <v>0</v>
      </c>
      <c r="F166" s="87">
        <v>0</v>
      </c>
    </row>
    <row r="167" spans="1:6">
      <c r="A167" s="37" t="s">
        <v>13</v>
      </c>
      <c r="B167" s="37" t="s">
        <v>148</v>
      </c>
      <c r="C167" s="38" t="s">
        <v>10</v>
      </c>
      <c r="D167" s="34">
        <v>1.7</v>
      </c>
      <c r="E167" s="87">
        <v>0</v>
      </c>
      <c r="F167" s="87">
        <v>0</v>
      </c>
    </row>
    <row r="168" spans="1:6">
      <c r="A168" s="93" t="s">
        <v>188</v>
      </c>
      <c r="B168" s="96" t="s">
        <v>148</v>
      </c>
      <c r="C168" s="29" t="s">
        <v>174</v>
      </c>
      <c r="D168" s="34">
        <v>11</v>
      </c>
      <c r="E168" s="87">
        <v>0</v>
      </c>
      <c r="F168" s="87">
        <v>0</v>
      </c>
    </row>
    <row r="169" spans="1:6">
      <c r="A169" s="37" t="s">
        <v>189</v>
      </c>
      <c r="B169" s="37" t="s">
        <v>190</v>
      </c>
      <c r="C169" s="38" t="s">
        <v>2</v>
      </c>
      <c r="D169" s="48"/>
      <c r="E169" s="48"/>
      <c r="F169" s="70">
        <v>10000</v>
      </c>
    </row>
    <row r="170" spans="1:6">
      <c r="A170" s="93" t="s">
        <v>191</v>
      </c>
      <c r="B170" s="96" t="s">
        <v>164</v>
      </c>
      <c r="C170" s="29" t="s">
        <v>15</v>
      </c>
      <c r="D170" s="48">
        <v>10</v>
      </c>
      <c r="E170" s="48">
        <v>10000</v>
      </c>
      <c r="F170" s="48">
        <v>1000</v>
      </c>
    </row>
    <row r="171" spans="1:6">
      <c r="A171" s="37" t="s">
        <v>192</v>
      </c>
      <c r="B171" s="96"/>
      <c r="C171" s="97" t="s">
        <v>193</v>
      </c>
      <c r="D171" s="48"/>
      <c r="E171" s="48"/>
      <c r="F171" s="70">
        <v>61861.2</v>
      </c>
    </row>
    <row r="172" spans="1:6">
      <c r="A172" s="36" t="s">
        <v>194</v>
      </c>
      <c r="B172" s="36"/>
      <c r="C172" s="11" t="s">
        <v>1</v>
      </c>
      <c r="D172" s="62"/>
      <c r="E172" s="62"/>
      <c r="F172" s="70">
        <v>1045</v>
      </c>
    </row>
    <row r="173" spans="1:6">
      <c r="A173" s="99" t="s">
        <v>195</v>
      </c>
      <c r="B173" s="102" t="s">
        <v>8</v>
      </c>
      <c r="C173" s="103" t="s">
        <v>196</v>
      </c>
      <c r="D173" s="12"/>
      <c r="E173" s="12"/>
      <c r="F173" s="50">
        <v>162</v>
      </c>
    </row>
    <row r="174" spans="1:6">
      <c r="A174" s="99" t="s">
        <v>197</v>
      </c>
      <c r="B174" s="102" t="s">
        <v>198</v>
      </c>
      <c r="C174" s="103" t="s">
        <v>199</v>
      </c>
      <c r="D174" s="12"/>
      <c r="E174" s="12"/>
      <c r="F174" s="50">
        <v>64.650000000000006</v>
      </c>
    </row>
    <row r="175" spans="1:6">
      <c r="A175" s="39" t="s">
        <v>200</v>
      </c>
      <c r="B175" s="13"/>
      <c r="C175" s="51"/>
      <c r="D175" s="56"/>
      <c r="E175" s="62"/>
      <c r="F175" s="12"/>
    </row>
    <row r="176" spans="1:6">
      <c r="A176" s="13" t="s">
        <v>201</v>
      </c>
      <c r="B176" s="13" t="s">
        <v>202</v>
      </c>
      <c r="C176" s="51" t="s">
        <v>203</v>
      </c>
      <c r="D176" s="56"/>
      <c r="E176" s="62"/>
      <c r="F176" s="12">
        <v>10531.98</v>
      </c>
    </row>
    <row r="177" spans="1:6">
      <c r="A177" s="36" t="s">
        <v>204</v>
      </c>
      <c r="B177" s="36" t="s">
        <v>205</v>
      </c>
      <c r="C177" s="29" t="s">
        <v>203</v>
      </c>
      <c r="D177" s="62"/>
      <c r="E177" s="62"/>
      <c r="F177" s="48">
        <v>10473.300000000001</v>
      </c>
    </row>
    <row r="178" spans="1:6">
      <c r="A178" s="36" t="s">
        <v>206</v>
      </c>
      <c r="B178" s="36" t="s">
        <v>207</v>
      </c>
      <c r="C178" s="29" t="s">
        <v>203</v>
      </c>
      <c r="D178" s="62"/>
      <c r="E178" s="62"/>
      <c r="F178" s="48">
        <v>1563.7400000000016</v>
      </c>
    </row>
    <row r="179" spans="1:6">
      <c r="A179" s="36" t="s">
        <v>208</v>
      </c>
      <c r="B179" s="36" t="s">
        <v>209</v>
      </c>
      <c r="C179" s="11" t="s">
        <v>203</v>
      </c>
      <c r="D179" s="56"/>
      <c r="E179" s="56"/>
      <c r="F179" s="48">
        <v>-58.679999999998472</v>
      </c>
    </row>
    <row r="180" spans="1:6">
      <c r="A180" s="36"/>
      <c r="B180" s="36"/>
      <c r="C180" s="11"/>
      <c r="D180" s="56"/>
      <c r="E180" s="56"/>
      <c r="F180" s="48"/>
    </row>
    <row r="181" spans="1:6">
      <c r="A181" s="36"/>
      <c r="B181" s="13" t="s">
        <v>210</v>
      </c>
      <c r="C181" s="11"/>
      <c r="D181" s="56"/>
      <c r="E181" s="56"/>
      <c r="F181" s="48"/>
    </row>
    <row r="182" spans="1:6">
      <c r="A182" s="13" t="s">
        <v>211</v>
      </c>
      <c r="B182" s="13" t="s">
        <v>212</v>
      </c>
      <c r="C182" s="52" t="s">
        <v>213</v>
      </c>
      <c r="D182" s="56"/>
      <c r="E182" s="56"/>
      <c r="F182" s="12">
        <v>55</v>
      </c>
    </row>
    <row r="183" spans="1:6">
      <c r="A183" s="13" t="s">
        <v>214</v>
      </c>
      <c r="B183" s="13" t="s">
        <v>215</v>
      </c>
      <c r="C183" s="52" t="s">
        <v>213</v>
      </c>
      <c r="D183" s="56"/>
      <c r="E183" s="56"/>
      <c r="F183" s="12">
        <v>10.01</v>
      </c>
    </row>
    <row r="184" spans="1:6">
      <c r="A184" s="13" t="s">
        <v>216</v>
      </c>
      <c r="B184" s="13" t="s">
        <v>217</v>
      </c>
      <c r="C184" s="52" t="s">
        <v>213</v>
      </c>
      <c r="D184" s="56"/>
      <c r="E184" s="56"/>
      <c r="F184" s="53">
        <v>65.010000000000005</v>
      </c>
    </row>
    <row r="185" spans="1:6">
      <c r="A185" s="13"/>
      <c r="B185" s="13"/>
      <c r="C185" s="52"/>
      <c r="D185" s="56"/>
      <c r="E185" s="56"/>
      <c r="F185" s="12"/>
    </row>
    <row r="186" spans="1:6">
      <c r="A186" s="13" t="s">
        <v>218</v>
      </c>
      <c r="B186" s="13" t="s">
        <v>219</v>
      </c>
      <c r="C186" s="54" t="s">
        <v>220</v>
      </c>
      <c r="D186" s="56">
        <f>(F186/F176)*100</f>
        <v>91.943007716171721</v>
      </c>
      <c r="E186" s="12">
        <v>59.771970272010265</v>
      </c>
      <c r="F186" s="12">
        <v>9683.4191840656622</v>
      </c>
    </row>
    <row r="187" spans="1:6">
      <c r="A187" s="36" t="s">
        <v>221</v>
      </c>
      <c r="B187" s="13"/>
      <c r="C187" s="29"/>
      <c r="D187" s="56"/>
      <c r="E187" s="12"/>
      <c r="F187" s="12"/>
    </row>
    <row r="188" spans="1:6">
      <c r="A188" s="13" t="s">
        <v>260</v>
      </c>
      <c r="B188" s="13" t="s">
        <v>222</v>
      </c>
      <c r="C188" s="54" t="s">
        <v>220</v>
      </c>
      <c r="D188" s="104">
        <f>(F188/F176)*100</f>
        <v>8.0569922838282793</v>
      </c>
      <c r="E188" s="12">
        <v>5.2380297279897379</v>
      </c>
      <c r="F188" s="12">
        <v>848.5608159343376</v>
      </c>
    </row>
    <row r="189" spans="1:6">
      <c r="A189" s="36" t="s">
        <v>261</v>
      </c>
      <c r="B189" s="13"/>
      <c r="C189" s="54"/>
      <c r="D189" s="56"/>
      <c r="E189" s="12"/>
      <c r="F189" s="12"/>
    </row>
    <row r="190" spans="1:6">
      <c r="A190" s="36"/>
      <c r="B190" s="13"/>
      <c r="C190" s="105"/>
      <c r="D190" s="104"/>
      <c r="E190" s="12"/>
      <c r="F190" s="12"/>
    </row>
    <row r="191" spans="1:6">
      <c r="A191" s="13" t="s">
        <v>223</v>
      </c>
      <c r="B191" s="55"/>
      <c r="C191" s="29"/>
      <c r="D191" s="56"/>
      <c r="E191" s="12"/>
      <c r="F191" s="12"/>
    </row>
    <row r="192" spans="1:6">
      <c r="A192" s="36" t="s">
        <v>224</v>
      </c>
      <c r="B192" s="55" t="s">
        <v>225</v>
      </c>
      <c r="C192" s="29" t="s">
        <v>15</v>
      </c>
      <c r="D192" s="48">
        <f>SUM(F9:F26)/E198*100</f>
        <v>18.704534685996578</v>
      </c>
      <c r="E192" s="106"/>
      <c r="F192" s="48">
        <v>1969.9578522222221</v>
      </c>
    </row>
    <row r="193" spans="1:44">
      <c r="A193" s="36" t="s">
        <v>226</v>
      </c>
      <c r="B193" s="55" t="s">
        <v>227</v>
      </c>
      <c r="C193" s="29" t="s">
        <v>15</v>
      </c>
      <c r="D193" s="62">
        <f>SUM(F44:F52)/E198*100</f>
        <v>8.087536382386924</v>
      </c>
      <c r="E193" s="106"/>
      <c r="F193" s="48">
        <v>851.7777142857143</v>
      </c>
    </row>
    <row r="194" spans="1:44">
      <c r="A194" s="36" t="s">
        <v>228</v>
      </c>
      <c r="B194" s="55" t="s">
        <v>229</v>
      </c>
      <c r="C194" s="29" t="s">
        <v>15</v>
      </c>
      <c r="D194" s="62">
        <f>(SUM(F32:F40)+SUM(F53:F57)+SUM(F60:F65)+F83+F84+F86+F104)/E198*100</f>
        <v>24.036899160785534</v>
      </c>
      <c r="E194" s="106"/>
      <c r="F194" s="48">
        <v>2531.5614122341003</v>
      </c>
    </row>
    <row r="195" spans="1:44">
      <c r="A195" s="36" t="s">
        <v>230</v>
      </c>
      <c r="B195" s="55"/>
      <c r="C195" s="29" t="s">
        <v>15</v>
      </c>
      <c r="D195" s="62">
        <f>(F85+F102)/E198*100</f>
        <v>29.832851942369821</v>
      </c>
      <c r="E195" s="106"/>
      <c r="F195" s="48">
        <v>3141.9900000000011</v>
      </c>
    </row>
    <row r="196" spans="1:44">
      <c r="A196" s="36" t="s">
        <v>231</v>
      </c>
      <c r="B196" s="55"/>
      <c r="C196" s="29" t="s">
        <v>15</v>
      </c>
      <c r="D196" s="62">
        <f>(F61+F167)/E198*100</f>
        <v>9.9442839807899386</v>
      </c>
      <c r="E196" s="106"/>
      <c r="F196" s="48">
        <v>1047.3300000000002</v>
      </c>
    </row>
    <row r="197" spans="1:44">
      <c r="A197" s="36" t="s">
        <v>232</v>
      </c>
      <c r="B197" s="55"/>
      <c r="C197" s="29" t="s">
        <v>15</v>
      </c>
      <c r="D197" s="62">
        <f>D198-D192-D193-D194-D195-D196</f>
        <v>9.3938938476711957</v>
      </c>
      <c r="E197" s="106"/>
      <c r="F197" s="48">
        <v>989.36302125796078</v>
      </c>
    </row>
    <row r="198" spans="1:44">
      <c r="A198" s="13" t="s">
        <v>233</v>
      </c>
      <c r="B198" s="36"/>
      <c r="C198" s="51" t="s">
        <v>15</v>
      </c>
      <c r="D198" s="56">
        <v>100</v>
      </c>
      <c r="E198" s="56">
        <v>10531.98</v>
      </c>
      <c r="F198" s="56">
        <v>10531.98</v>
      </c>
    </row>
    <row r="200" spans="1:44">
      <c r="C200" s="58"/>
      <c r="D200" s="59"/>
    </row>
    <row r="201" spans="1:44" ht="18" customHeight="1">
      <c r="A201" s="108" t="s">
        <v>234</v>
      </c>
      <c r="B201" s="108"/>
      <c r="C201" s="108"/>
      <c r="D201" s="108"/>
      <c r="E201" s="108"/>
      <c r="F201" s="108"/>
    </row>
    <row r="202" spans="1:44">
      <c r="A202" s="113" t="s">
        <v>235</v>
      </c>
      <c r="B202" s="113"/>
      <c r="C202" s="113"/>
      <c r="D202" s="113"/>
      <c r="E202" s="113"/>
      <c r="F202" s="113"/>
    </row>
    <row r="203" spans="1:44">
      <c r="A203" s="3"/>
    </row>
    <row r="204" spans="1:44">
      <c r="A204" s="3"/>
    </row>
    <row r="205" spans="1:44" ht="15.75" customHeight="1">
      <c r="A205" s="114" t="s">
        <v>236</v>
      </c>
      <c r="B205" s="114"/>
      <c r="C205" s="114"/>
      <c r="D205" s="114"/>
      <c r="E205" s="114"/>
      <c r="F205" s="114"/>
    </row>
    <row r="206" spans="1:44" s="2" customFormat="1" ht="92.25" customHeight="1">
      <c r="A206" s="107" t="s">
        <v>237</v>
      </c>
      <c r="B206" s="107"/>
      <c r="C206" s="107"/>
      <c r="D206" s="107"/>
      <c r="E206" s="107"/>
      <c r="F206" s="107"/>
      <c r="G206" s="117"/>
      <c r="H206" s="117"/>
      <c r="I206" s="117"/>
      <c r="J206" s="117"/>
      <c r="K206" s="117"/>
      <c r="L206" s="117"/>
      <c r="M206" s="117"/>
      <c r="N206" s="117"/>
      <c r="O206" s="117"/>
      <c r="P206" s="117"/>
      <c r="Q206" s="117"/>
      <c r="R206" s="117"/>
      <c r="S206" s="117"/>
      <c r="T206" s="117"/>
      <c r="U206" s="117"/>
      <c r="V206" s="117"/>
      <c r="W206" s="117"/>
      <c r="X206" s="117"/>
      <c r="Y206" s="117"/>
      <c r="Z206" s="117"/>
      <c r="AA206" s="117"/>
      <c r="AB206" s="117"/>
      <c r="AC206" s="117"/>
      <c r="AD206" s="117"/>
      <c r="AE206" s="117"/>
      <c r="AF206" s="117"/>
      <c r="AG206" s="117"/>
      <c r="AH206" s="117"/>
      <c r="AI206" s="117"/>
      <c r="AJ206" s="117"/>
      <c r="AK206" s="117"/>
      <c r="AL206" s="117"/>
      <c r="AM206" s="117"/>
      <c r="AN206" s="117"/>
      <c r="AO206" s="117"/>
      <c r="AP206" s="117"/>
      <c r="AQ206" s="117"/>
      <c r="AR206" s="117"/>
    </row>
    <row r="207" spans="1:44" ht="99.75" customHeight="1">
      <c r="A207" s="116" t="s">
        <v>238</v>
      </c>
      <c r="B207" s="116"/>
      <c r="C207" s="116"/>
      <c r="D207" s="116"/>
      <c r="E207" s="116"/>
      <c r="F207" s="116"/>
    </row>
    <row r="208" spans="1:44" ht="72.75" customHeight="1">
      <c r="A208" s="113" t="s">
        <v>239</v>
      </c>
      <c r="B208" s="113"/>
      <c r="C208" s="113"/>
      <c r="D208" s="113"/>
      <c r="E208" s="113"/>
      <c r="F208" s="113"/>
    </row>
    <row r="209" spans="1:6" ht="41.25" customHeight="1">
      <c r="A209" s="113" t="s">
        <v>240</v>
      </c>
      <c r="B209" s="113"/>
      <c r="C209" s="113"/>
      <c r="D209" s="113"/>
      <c r="E209" s="113"/>
      <c r="F209" s="113"/>
    </row>
    <row r="210" spans="1:6">
      <c r="A210" s="64"/>
    </row>
    <row r="211" spans="1:6" ht="18.75" customHeight="1">
      <c r="A211" s="114" t="s">
        <v>241</v>
      </c>
      <c r="B211" s="114"/>
      <c r="C211" s="114"/>
      <c r="D211" s="114"/>
      <c r="E211" s="114"/>
      <c r="F211" s="114"/>
    </row>
    <row r="212" spans="1:6" ht="99" customHeight="1">
      <c r="A212" s="113" t="s">
        <v>242</v>
      </c>
      <c r="B212" s="113"/>
      <c r="C212" s="113"/>
      <c r="D212" s="113"/>
      <c r="E212" s="113"/>
      <c r="F212" s="113"/>
    </row>
    <row r="213" spans="1:6" ht="75" customHeight="1">
      <c r="A213" s="113" t="s">
        <v>243</v>
      </c>
      <c r="B213" s="113"/>
      <c r="C213" s="113"/>
      <c r="D213" s="113"/>
      <c r="E213" s="113"/>
      <c r="F213" s="113"/>
    </row>
    <row r="214" spans="1:6" ht="63.75" customHeight="1">
      <c r="A214" s="113" t="s">
        <v>244</v>
      </c>
      <c r="B214" s="113"/>
      <c r="C214" s="113"/>
      <c r="D214" s="113"/>
      <c r="E214" s="113"/>
      <c r="F214" s="113"/>
    </row>
    <row r="215" spans="1:6" ht="20.25" customHeight="1">
      <c r="A215" s="108" t="s">
        <v>245</v>
      </c>
      <c r="B215" s="108"/>
      <c r="C215" s="108"/>
      <c r="D215" s="108"/>
      <c r="E215" s="108"/>
      <c r="F215" s="108"/>
    </row>
    <row r="216" spans="1:6" ht="90.75" customHeight="1">
      <c r="A216" s="113" t="s">
        <v>263</v>
      </c>
      <c r="B216" s="113"/>
      <c r="C216" s="113"/>
      <c r="D216" s="113"/>
      <c r="E216" s="113"/>
      <c r="F216" s="113"/>
    </row>
    <row r="217" spans="1:6" ht="52.5" customHeight="1">
      <c r="A217" s="113" t="s">
        <v>246</v>
      </c>
      <c r="B217" s="113"/>
      <c r="C217" s="113"/>
      <c r="D217" s="113"/>
      <c r="E217" s="113"/>
      <c r="F217" s="113"/>
    </row>
    <row r="218" spans="1:6" ht="58.5" customHeight="1">
      <c r="A218" s="107" t="s">
        <v>247</v>
      </c>
      <c r="B218" s="107"/>
      <c r="C218" s="107"/>
      <c r="D218" s="107"/>
      <c r="E218" s="107"/>
      <c r="F218" s="107"/>
    </row>
    <row r="219" spans="1:6" ht="45.75" customHeight="1">
      <c r="A219" s="107" t="s">
        <v>248</v>
      </c>
      <c r="B219" s="107"/>
      <c r="C219" s="107"/>
      <c r="D219" s="107"/>
      <c r="E219" s="107"/>
      <c r="F219" s="107"/>
    </row>
    <row r="220" spans="1:6" ht="46.5" customHeight="1">
      <c r="A220" s="107" t="s">
        <v>264</v>
      </c>
      <c r="B220" s="107"/>
      <c r="C220" s="107"/>
      <c r="D220" s="107"/>
      <c r="E220" s="107"/>
      <c r="F220" s="107"/>
    </row>
    <row r="221" spans="1:6" ht="28.5" customHeight="1">
      <c r="A221" s="107" t="s">
        <v>265</v>
      </c>
      <c r="B221" s="107"/>
      <c r="C221" s="107"/>
      <c r="D221" s="107"/>
      <c r="E221" s="107"/>
      <c r="F221" s="107"/>
    </row>
    <row r="222" spans="1:6" ht="119.25" customHeight="1">
      <c r="A222" s="107" t="s">
        <v>249</v>
      </c>
      <c r="B222" s="107"/>
      <c r="C222" s="107"/>
      <c r="D222" s="107"/>
      <c r="E222" s="107"/>
      <c r="F222" s="107"/>
    </row>
    <row r="223" spans="1:6" ht="49.5" customHeight="1">
      <c r="A223" s="107" t="s">
        <v>266</v>
      </c>
      <c r="B223" s="107"/>
      <c r="C223" s="107"/>
      <c r="D223" s="107"/>
      <c r="E223" s="107"/>
      <c r="F223" s="107"/>
    </row>
    <row r="224" spans="1:6" ht="88.5" customHeight="1">
      <c r="A224" s="107" t="s">
        <v>267</v>
      </c>
      <c r="B224" s="107"/>
      <c r="C224" s="107"/>
      <c r="D224" s="107"/>
      <c r="E224" s="107"/>
      <c r="F224" s="107"/>
    </row>
    <row r="225" spans="1:6" ht="93.75" customHeight="1">
      <c r="A225" s="107" t="s">
        <v>268</v>
      </c>
      <c r="B225" s="107"/>
      <c r="C225" s="107"/>
      <c r="D225" s="107"/>
      <c r="E225" s="107"/>
      <c r="F225" s="107"/>
    </row>
    <row r="226" spans="1:6" ht="74.25" customHeight="1">
      <c r="A226" s="107" t="s">
        <v>269</v>
      </c>
      <c r="B226" s="107"/>
      <c r="C226" s="107"/>
      <c r="D226" s="107"/>
      <c r="E226" s="107"/>
      <c r="F226" s="107"/>
    </row>
    <row r="227" spans="1:6" ht="63" customHeight="1">
      <c r="A227" s="107" t="s">
        <v>270</v>
      </c>
      <c r="B227" s="107"/>
      <c r="C227" s="107"/>
      <c r="D227" s="107"/>
      <c r="E227" s="107"/>
      <c r="F227" s="107"/>
    </row>
    <row r="228" spans="1:6" ht="72.75" customHeight="1">
      <c r="A228" s="107" t="s">
        <v>271</v>
      </c>
      <c r="B228" s="107"/>
      <c r="C228" s="107"/>
      <c r="D228" s="107"/>
      <c r="E228" s="107"/>
      <c r="F228" s="107"/>
    </row>
    <row r="229" spans="1:6" ht="51.75" customHeight="1">
      <c r="A229" s="107" t="s">
        <v>272</v>
      </c>
      <c r="B229" s="107"/>
      <c r="C229" s="107"/>
      <c r="D229" s="107"/>
      <c r="E229" s="107"/>
      <c r="F229" s="107"/>
    </row>
    <row r="230" spans="1:6" ht="56.25" customHeight="1">
      <c r="A230" s="113" t="s">
        <v>273</v>
      </c>
      <c r="B230" s="113"/>
      <c r="C230" s="113"/>
      <c r="D230" s="113"/>
      <c r="E230" s="113"/>
      <c r="F230" s="113"/>
    </row>
    <row r="231" spans="1:6" ht="66.75" customHeight="1">
      <c r="A231" s="107" t="s">
        <v>250</v>
      </c>
      <c r="B231" s="107"/>
      <c r="C231" s="107"/>
      <c r="D231" s="107"/>
      <c r="E231" s="107"/>
      <c r="F231" s="107"/>
    </row>
    <row r="232" spans="1:6" ht="36.75" customHeight="1">
      <c r="A232" s="107" t="s">
        <v>251</v>
      </c>
      <c r="B232" s="107"/>
      <c r="C232" s="107"/>
      <c r="D232" s="107"/>
      <c r="E232" s="107"/>
      <c r="F232" s="107"/>
    </row>
    <row r="233" spans="1:6" ht="75.75" customHeight="1">
      <c r="A233" s="107" t="s">
        <v>274</v>
      </c>
      <c r="B233" s="107"/>
      <c r="C233" s="107"/>
      <c r="D233" s="107"/>
      <c r="E233" s="107"/>
      <c r="F233" s="107"/>
    </row>
    <row r="234" spans="1:6" ht="52.5" customHeight="1">
      <c r="A234" s="107" t="s">
        <v>275</v>
      </c>
      <c r="B234" s="107"/>
      <c r="C234" s="107"/>
      <c r="D234" s="107"/>
      <c r="E234" s="107"/>
      <c r="F234" s="107"/>
    </row>
    <row r="235" spans="1:6" ht="10.5" customHeight="1">
      <c r="A235" s="60"/>
    </row>
    <row r="236" spans="1:6" ht="12.75" customHeight="1">
      <c r="A236" s="108" t="s">
        <v>252</v>
      </c>
      <c r="B236" s="108"/>
      <c r="C236" s="108"/>
      <c r="D236" s="108"/>
      <c r="E236" s="108"/>
      <c r="F236" s="108"/>
    </row>
    <row r="237" spans="1:6" ht="15" customHeight="1">
      <c r="A237" s="108" t="s">
        <v>253</v>
      </c>
      <c r="B237" s="108"/>
      <c r="C237" s="108"/>
      <c r="D237" s="108"/>
      <c r="E237" s="108"/>
      <c r="F237" s="108"/>
    </row>
    <row r="238" spans="1:6" ht="42.75" customHeight="1">
      <c r="A238" s="107" t="s">
        <v>276</v>
      </c>
      <c r="B238" s="107"/>
      <c r="C238" s="107"/>
      <c r="D238" s="107"/>
      <c r="E238" s="107"/>
      <c r="F238" s="107"/>
    </row>
    <row r="239" spans="1:6" ht="37.5" customHeight="1">
      <c r="A239" s="107" t="s">
        <v>254</v>
      </c>
      <c r="B239" s="107"/>
      <c r="C239" s="107"/>
      <c r="D239" s="107"/>
      <c r="E239" s="107"/>
      <c r="F239" s="107"/>
    </row>
    <row r="240" spans="1:6" ht="38.25" customHeight="1">
      <c r="A240" s="107" t="s">
        <v>277</v>
      </c>
      <c r="B240" s="107"/>
      <c r="C240" s="107"/>
      <c r="D240" s="107"/>
      <c r="E240" s="107"/>
      <c r="F240" s="107"/>
    </row>
    <row r="241" spans="1:6" ht="54.75" customHeight="1">
      <c r="A241" s="107" t="s">
        <v>255</v>
      </c>
      <c r="B241" s="107"/>
      <c r="C241" s="107"/>
      <c r="D241" s="107"/>
      <c r="E241" s="107"/>
      <c r="F241" s="107"/>
    </row>
    <row r="242" spans="1:6" ht="99" customHeight="1">
      <c r="A242" s="107" t="s">
        <v>278</v>
      </c>
      <c r="B242" s="107"/>
      <c r="C242" s="107"/>
      <c r="D242" s="107"/>
      <c r="E242" s="107"/>
      <c r="F242" s="107"/>
    </row>
    <row r="243" spans="1:6" ht="93.75" customHeight="1">
      <c r="A243" s="107" t="s">
        <v>279</v>
      </c>
      <c r="B243" s="107"/>
      <c r="C243" s="107"/>
      <c r="D243" s="107"/>
      <c r="E243" s="107"/>
      <c r="F243" s="107"/>
    </row>
    <row r="244" spans="1:6" ht="93" customHeight="1">
      <c r="A244" s="107" t="s">
        <v>256</v>
      </c>
      <c r="B244" s="107"/>
      <c r="C244" s="107"/>
      <c r="D244" s="107"/>
      <c r="E244" s="107"/>
      <c r="F244" s="107"/>
    </row>
    <row r="245" spans="1:6" ht="12.75" customHeight="1">
      <c r="A245" s="108" t="s">
        <v>257</v>
      </c>
      <c r="B245" s="108"/>
      <c r="C245" s="108"/>
      <c r="D245" s="108"/>
      <c r="E245" s="108"/>
      <c r="F245" s="108"/>
    </row>
    <row r="246" spans="1:6" ht="58.5" customHeight="1">
      <c r="A246" s="107" t="s">
        <v>280</v>
      </c>
      <c r="B246" s="107"/>
      <c r="C246" s="107"/>
      <c r="D246" s="107"/>
      <c r="E246" s="107"/>
      <c r="F246" s="107"/>
    </row>
    <row r="247" spans="1:6" ht="64.5" customHeight="1">
      <c r="A247" s="107" t="s">
        <v>281</v>
      </c>
      <c r="B247" s="107"/>
      <c r="C247" s="107"/>
      <c r="D247" s="107"/>
      <c r="E247" s="107"/>
      <c r="F247" s="107"/>
    </row>
    <row r="248" spans="1:6" ht="33.75" customHeight="1">
      <c r="A248" s="107" t="s">
        <v>258</v>
      </c>
      <c r="B248" s="107"/>
      <c r="C248" s="107"/>
      <c r="D248" s="107"/>
      <c r="E248" s="107"/>
      <c r="F248" s="107"/>
    </row>
    <row r="249" spans="1:6">
      <c r="A249" s="108"/>
      <c r="B249" s="108"/>
      <c r="C249" s="108"/>
      <c r="D249" s="108"/>
      <c r="E249" s="108"/>
      <c r="F249" s="108"/>
    </row>
    <row r="250" spans="1:6">
      <c r="A250" s="60"/>
    </row>
    <row r="251" spans="1:6" ht="33" customHeight="1">
      <c r="A251" s="109"/>
      <c r="B251" s="109"/>
      <c r="C251" s="109"/>
      <c r="D251" s="109"/>
      <c r="E251" s="109"/>
      <c r="F251" s="109"/>
    </row>
    <row r="252" spans="1:6">
      <c r="A252" s="107"/>
      <c r="B252" s="107"/>
      <c r="C252" s="107"/>
      <c r="D252" s="107"/>
      <c r="E252" s="107"/>
      <c r="F252" s="107"/>
    </row>
  </sheetData>
  <mergeCells count="50">
    <mergeCell ref="A216:F216"/>
    <mergeCell ref="A242:F242"/>
    <mergeCell ref="A211:F211"/>
    <mergeCell ref="A212:F212"/>
    <mergeCell ref="A213:F213"/>
    <mergeCell ref="A214:F214"/>
    <mergeCell ref="A215:F215"/>
    <mergeCell ref="A220:F220"/>
    <mergeCell ref="A221:F221"/>
    <mergeCell ref="A1:F1"/>
    <mergeCell ref="A5:C5"/>
    <mergeCell ref="E5:F5"/>
    <mergeCell ref="A201:F201"/>
    <mergeCell ref="A202:F202"/>
    <mergeCell ref="A205:F205"/>
    <mergeCell ref="A206:F206"/>
    <mergeCell ref="A207:F207"/>
    <mergeCell ref="A208:F208"/>
    <mergeCell ref="A209:F209"/>
    <mergeCell ref="A217:F217"/>
    <mergeCell ref="A218:F218"/>
    <mergeCell ref="A219:F219"/>
    <mergeCell ref="A222:F222"/>
    <mergeCell ref="A223:F223"/>
    <mergeCell ref="A224:F224"/>
    <mergeCell ref="A225:F225"/>
    <mergeCell ref="A226:F226"/>
    <mergeCell ref="A227:F227"/>
    <mergeCell ref="A228:F228"/>
    <mergeCell ref="A229:F229"/>
    <mergeCell ref="A230:F230"/>
    <mergeCell ref="A231:F231"/>
    <mergeCell ref="A232:F232"/>
    <mergeCell ref="A233:F233"/>
    <mergeCell ref="A234:F234"/>
    <mergeCell ref="A236:F236"/>
    <mergeCell ref="A237:F237"/>
    <mergeCell ref="A238:F238"/>
    <mergeCell ref="A239:F239"/>
    <mergeCell ref="A240:F240"/>
    <mergeCell ref="A241:F241"/>
    <mergeCell ref="A248:F248"/>
    <mergeCell ref="A249:F249"/>
    <mergeCell ref="A251:F251"/>
    <mergeCell ref="A252:F252"/>
    <mergeCell ref="A243:F243"/>
    <mergeCell ref="A244:F244"/>
    <mergeCell ref="A245:F245"/>
    <mergeCell ref="A246:F246"/>
    <mergeCell ref="A247:F247"/>
  </mergeCells>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Custo_Arroz_abril_2021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Instituto CEPA</dc:creator>
  <cp:lastModifiedBy>Edila Goncalves Botelho</cp:lastModifiedBy>
  <cp:lastPrinted>2021-05-28T18:38:21Z</cp:lastPrinted>
  <dcterms:created xsi:type="dcterms:W3CDTF">1999-10-06T10:23:56Z</dcterms:created>
  <dcterms:modified xsi:type="dcterms:W3CDTF">2021-06-17T20:07:14Z</dcterms:modified>
</cp:coreProperties>
</file>