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rigo média tecnologia" sheetId="1" r:id="rId1"/>
  </sheets>
  <definedNames/>
  <calcPr fullCalcOnLoad="1"/>
</workbook>
</file>

<file path=xl/sharedStrings.xml><?xml version="1.0" encoding="utf-8"?>
<sst xmlns="http://schemas.openxmlformats.org/spreadsheetml/2006/main" count="96" uniqueCount="71">
  <si>
    <t>Especificação</t>
  </si>
  <si>
    <t>Quantidade</t>
  </si>
  <si>
    <t>Semente</t>
  </si>
  <si>
    <t>kg</t>
  </si>
  <si>
    <t>dia-homem</t>
  </si>
  <si>
    <t>Colheita</t>
  </si>
  <si>
    <t>Colheita Mecânica</t>
  </si>
  <si>
    <t>Transporte externo</t>
  </si>
  <si>
    <t>Previdência social</t>
  </si>
  <si>
    <t>l</t>
  </si>
  <si>
    <t>Inseticida - Parte aérea</t>
  </si>
  <si>
    <t>1 - INSUMOS</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</si>
  <si>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</si>
  <si>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</si>
  <si>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</si>
  <si>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</si>
  <si>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</si>
  <si>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</si>
  <si>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</si>
  <si>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</si>
  <si>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</si>
  <si>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</si>
  <si>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</si>
  <si>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</si>
  <si>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</si>
  <si>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</si>
  <si>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</si>
  <si>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</si>
  <si>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</si>
  <si>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</si>
  <si>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t>9 - RECEITA BRUTA</t>
  </si>
  <si>
    <t>CUSTO OPERACIONAL DIRETO (Custo Variável)</t>
  </si>
  <si>
    <t>MARGEM BRUTA</t>
  </si>
  <si>
    <t>Adubo de base</t>
  </si>
  <si>
    <t>Herbicida dessecante</t>
  </si>
  <si>
    <t>Adubo de cobertura</t>
  </si>
  <si>
    <t>Tratamento semente</t>
  </si>
  <si>
    <t>Trator+pulverizador</t>
  </si>
  <si>
    <t>Colhetadeira média</t>
  </si>
  <si>
    <t>Unidade de  referência</t>
  </si>
  <si>
    <t>Valor unitário (R$)</t>
  </si>
  <si>
    <t>Valor total (R$)</t>
  </si>
  <si>
    <t>Uréia</t>
  </si>
  <si>
    <t>1 ano</t>
  </si>
  <si>
    <t>Sistema de cultivo: Plantio direto.</t>
  </si>
  <si>
    <t>Herbicida pré emergente</t>
  </si>
  <si>
    <t>Tratamento Semente</t>
  </si>
  <si>
    <t>Fungicida - Parte aérea</t>
  </si>
  <si>
    <t>Adubação cobertura</t>
  </si>
  <si>
    <t>Trator+plant./adub.</t>
  </si>
  <si>
    <t>Plantio e adubação base</t>
  </si>
  <si>
    <t>Trator+distrib. uréia</t>
  </si>
  <si>
    <t>Cert./Fisc. (Classe Pão)</t>
  </si>
  <si>
    <t>05-20-20</t>
  </si>
  <si>
    <t>Ally</t>
  </si>
  <si>
    <t>g</t>
  </si>
  <si>
    <t>Spectro</t>
  </si>
  <si>
    <t>Tilt 250 SC</t>
  </si>
  <si>
    <t>Nativo</t>
  </si>
  <si>
    <t>Match CE 500</t>
  </si>
  <si>
    <t>Certero SC 480</t>
  </si>
  <si>
    <t>Engeo Pleno</t>
  </si>
  <si>
    <t>7 pulverizações</t>
  </si>
  <si>
    <t>Pulverização Agrotóx. (her[2]+ins[3]+fun[2]=7aplic.)</t>
  </si>
  <si>
    <t>Preço médio sc 60kg</t>
  </si>
  <si>
    <t>Roundup WG</t>
  </si>
  <si>
    <t>CUSTO DE PRODUÇÃO ESTIMADO POR HECTARE DE CULTIVO: Safra 2018-19 - Maio/2018</t>
  </si>
  <si>
    <t>6,5% de 1+2+3+4</t>
  </si>
  <si>
    <t>2,5% ao ano (Pronaf)</t>
  </si>
  <si>
    <t>1,5% da receita bruta</t>
  </si>
  <si>
    <r>
      <rPr>
        <b/>
        <sz val="10"/>
        <rFont val="Arial"/>
        <family val="2"/>
      </rPr>
      <t>Trigo:</t>
    </r>
    <r>
      <rPr>
        <sz val="10"/>
        <rFont val="Arial"/>
        <family val="2"/>
      </rPr>
      <t xml:space="preserve"> Média utilização de tecnologia </t>
    </r>
  </si>
</sst>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0.0%"/>
  </numFmts>
  <fonts count="51">
    <font>
      <sz val="10"/>
      <name val="Arial"/>
      <family val="0"/>
    </font>
    <font>
      <sz val="11"/>
      <color indexed="8"/>
      <name val="Calibri"/>
      <family val="2"/>
    </font>
    <font>
      <b/>
      <sz val="8"/>
      <name val="Verdana"/>
      <family val="2"/>
    </font>
    <font>
      <sz val="8"/>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9"/>
      <name val="Arial"/>
      <family val="2"/>
    </font>
    <font>
      <sz val="9"/>
      <name val="Arial"/>
      <family val="2"/>
    </font>
    <font>
      <b/>
      <sz val="8"/>
      <name val="Arial"/>
      <family val="2"/>
    </font>
    <font>
      <sz val="8"/>
      <name val="Arial"/>
      <family val="2"/>
    </font>
    <font>
      <sz val="9"/>
      <color indexed="8"/>
      <name val="Arial"/>
      <family val="2"/>
    </font>
    <font>
      <b/>
      <sz val="10"/>
      <name val="Arial"/>
      <family val="2"/>
    </font>
    <font>
      <sz val="10"/>
      <name val="Verdana"/>
      <family val="2"/>
    </font>
    <font>
      <sz val="9"/>
      <name val="Verdana"/>
      <family val="2"/>
    </font>
    <font>
      <b/>
      <sz val="10"/>
      <color indexed="8"/>
      <name val="Verdana"/>
      <family val="2"/>
    </font>
    <font>
      <sz val="10"/>
      <color indexed="8"/>
      <name val="Verdana"/>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7F6E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64" fontId="0" fillId="0" borderId="0" applyFont="0" applyFill="0" applyBorder="0" applyAlignment="0" applyProtection="0"/>
  </cellStyleXfs>
  <cellXfs count="49">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49" fillId="0" borderId="0" xfId="0" applyFont="1" applyFill="1" applyBorder="1" applyAlignment="1">
      <alignment horizontal="left" vertical="center"/>
    </xf>
    <xf numFmtId="0" fontId="23" fillId="33" borderId="12" xfId="0" applyFont="1" applyFill="1" applyBorder="1" applyAlignment="1">
      <alignment vertical="center"/>
    </xf>
    <xf numFmtId="164" fontId="23" fillId="33" borderId="12" xfId="60" applyFont="1" applyFill="1" applyBorder="1" applyAlignment="1">
      <alignment vertical="center"/>
    </xf>
    <xf numFmtId="0" fontId="24" fillId="33" borderId="12" xfId="0" applyFont="1" applyFill="1" applyBorder="1" applyAlignment="1">
      <alignment vertical="center"/>
    </xf>
    <xf numFmtId="0" fontId="24" fillId="33" borderId="12" xfId="0" applyFont="1" applyFill="1" applyBorder="1" applyAlignment="1">
      <alignment horizontal="center" vertical="center"/>
    </xf>
    <xf numFmtId="0" fontId="26" fillId="0" borderId="12" xfId="0" applyFont="1" applyFill="1" applyBorder="1" applyAlignment="1">
      <alignment horizontal="left" vertical="center"/>
    </xf>
    <xf numFmtId="0" fontId="27" fillId="0" borderId="0" xfId="0" applyFont="1" applyAlignment="1">
      <alignment/>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5" xfId="0" applyFont="1" applyFill="1" applyBorder="1" applyAlignment="1">
      <alignment horizontal="left" vertical="center"/>
    </xf>
    <xf numFmtId="0" fontId="50" fillId="0" borderId="12" xfId="0" applyFont="1" applyFill="1" applyBorder="1" applyAlignment="1">
      <alignment horizontal="center" vertical="center"/>
    </xf>
    <xf numFmtId="3" fontId="0" fillId="0" borderId="13" xfId="0" applyNumberFormat="1" applyFont="1" applyFill="1" applyBorder="1" applyAlignment="1">
      <alignment horizontal="center"/>
    </xf>
    <xf numFmtId="3" fontId="0" fillId="0" borderId="15" xfId="0" applyNumberFormat="1" applyFont="1" applyFill="1" applyBorder="1" applyAlignment="1">
      <alignment horizontal="center"/>
    </xf>
    <xf numFmtId="0" fontId="21" fillId="33" borderId="12" xfId="0" applyFont="1" applyFill="1" applyBorder="1" applyAlignment="1">
      <alignment vertical="center"/>
    </xf>
    <xf numFmtId="164" fontId="21" fillId="33" borderId="12" xfId="60" applyFont="1" applyFill="1" applyBorder="1" applyAlignment="1">
      <alignment vertical="center"/>
    </xf>
    <xf numFmtId="0" fontId="28" fillId="0" borderId="0" xfId="0" applyFont="1" applyAlignment="1">
      <alignment/>
    </xf>
    <xf numFmtId="0" fontId="22" fillId="0" borderId="12" xfId="0" applyFont="1" applyFill="1" applyBorder="1" applyAlignment="1">
      <alignment vertical="center"/>
    </xf>
    <xf numFmtId="0" fontId="22" fillId="0" borderId="12" xfId="0" applyFont="1" applyFill="1" applyBorder="1" applyAlignment="1">
      <alignment horizontal="center" vertical="center"/>
    </xf>
    <xf numFmtId="2" fontId="49" fillId="0" borderId="12" xfId="0" applyNumberFormat="1" applyFont="1" applyFill="1" applyBorder="1" applyAlignment="1">
      <alignment vertical="center"/>
    </xf>
    <xf numFmtId="2" fontId="22" fillId="0" borderId="12" xfId="0" applyNumberFormat="1" applyFont="1" applyFill="1" applyBorder="1" applyAlignment="1">
      <alignment vertical="center"/>
    </xf>
    <xf numFmtId="164" fontId="22" fillId="0" borderId="12" xfId="60" applyFont="1" applyFill="1" applyBorder="1" applyAlignment="1">
      <alignment vertical="center"/>
    </xf>
    <xf numFmtId="0" fontId="22" fillId="0" borderId="12" xfId="0" applyFont="1" applyFill="1" applyBorder="1" applyAlignment="1">
      <alignment horizontal="left" vertical="center"/>
    </xf>
    <xf numFmtId="0" fontId="21" fillId="33" borderId="12" xfId="0" applyFont="1" applyFill="1" applyBorder="1" applyAlignment="1">
      <alignment horizontal="center" vertical="center"/>
    </xf>
    <xf numFmtId="0" fontId="22" fillId="33" borderId="12" xfId="0" applyFont="1" applyFill="1" applyBorder="1" applyAlignment="1">
      <alignment vertical="center"/>
    </xf>
    <xf numFmtId="0" fontId="49" fillId="0" borderId="12" xfId="0" applyFont="1" applyFill="1" applyBorder="1" applyAlignment="1">
      <alignment vertical="center"/>
    </xf>
    <xf numFmtId="2" fontId="21" fillId="33" borderId="12" xfId="0" applyNumberFormat="1" applyFont="1" applyFill="1" applyBorder="1" applyAlignment="1">
      <alignment vertical="center"/>
    </xf>
    <xf numFmtId="0" fontId="22" fillId="33" borderId="12" xfId="0" applyFont="1" applyFill="1" applyBorder="1" applyAlignment="1">
      <alignment horizontal="center" vertical="center"/>
    </xf>
    <xf numFmtId="0" fontId="22" fillId="33" borderId="12" xfId="0" applyNumberFormat="1" applyFont="1" applyFill="1" applyBorder="1" applyAlignment="1">
      <alignment vertical="center"/>
    </xf>
    <xf numFmtId="2" fontId="22" fillId="33" borderId="12" xfId="0" applyNumberFormat="1" applyFont="1" applyFill="1" applyBorder="1" applyAlignment="1">
      <alignment vertical="center"/>
    </xf>
    <xf numFmtId="0" fontId="49" fillId="33" borderId="12" xfId="0" applyFont="1" applyFill="1" applyBorder="1" applyAlignment="1">
      <alignment vertical="center"/>
    </xf>
    <xf numFmtId="0" fontId="49" fillId="33" borderId="12" xfId="0" applyNumberFormat="1" applyFont="1" applyFill="1" applyBorder="1" applyAlignment="1">
      <alignment vertical="center"/>
    </xf>
    <xf numFmtId="0" fontId="22" fillId="0" borderId="0" xfId="0" applyFont="1" applyAlignment="1">
      <alignment horizontal="center"/>
    </xf>
    <xf numFmtId="0" fontId="49" fillId="0" borderId="12" xfId="0" applyNumberFormat="1" applyFont="1" applyFill="1" applyBorder="1" applyAlignment="1">
      <alignment vertical="center"/>
    </xf>
    <xf numFmtId="2" fontId="28" fillId="0" borderId="0" xfId="0" applyNumberFormat="1" applyFont="1" applyAlignment="1">
      <alignment/>
    </xf>
    <xf numFmtId="0" fontId="22" fillId="34" borderId="12" xfId="0" applyFont="1" applyFill="1" applyBorder="1" applyAlignment="1">
      <alignment vertical="center"/>
    </xf>
    <xf numFmtId="0" fontId="22" fillId="0" borderId="12" xfId="0" applyNumberFormat="1" applyFont="1" applyFill="1" applyBorder="1" applyAlignment="1">
      <alignment vertical="center"/>
    </xf>
    <xf numFmtId="2" fontId="21" fillId="33" borderId="12" xfId="0" applyNumberFormat="1" applyFont="1" applyFill="1" applyBorder="1" applyAlignment="1">
      <alignment horizontal="center" vertical="center"/>
    </xf>
    <xf numFmtId="0" fontId="26" fillId="33" borderId="12" xfId="0" applyFont="1" applyFill="1" applyBorder="1" applyAlignment="1">
      <alignment vertical="center"/>
    </xf>
    <xf numFmtId="0" fontId="26" fillId="33" borderId="12" xfId="0" applyFont="1" applyFill="1" applyBorder="1" applyAlignment="1">
      <alignment horizontal="center" vertical="center"/>
    </xf>
    <xf numFmtId="0" fontId="26" fillId="33" borderId="12"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6</xdr:col>
      <xdr:colOff>0</xdr:colOff>
      <xdr:row>71</xdr:row>
      <xdr:rowOff>19050</xdr:rowOff>
    </xdr:to>
    <xdr:sp>
      <xdr:nvSpPr>
        <xdr:cNvPr id="1" name="CaixaDeTexto 1"/>
        <xdr:cNvSpPr txBox="1">
          <a:spLocks noChangeArrowheads="1"/>
        </xdr:cNvSpPr>
      </xdr:nvSpPr>
      <xdr:spPr>
        <a:xfrm>
          <a:off x="0" y="7820025"/>
          <a:ext cx="9086850" cy="425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Verdana"/>
              <a:ea typeface="Verdana"/>
              <a:cs typeface="Verdana"/>
            </a:rPr>
            <a:t>Nota:
</a:t>
          </a:r>
          <a:r>
            <a:rPr lang="en-US" cap="none" sz="1000" b="0" i="0" u="none" baseline="0">
              <a:solidFill>
                <a:srgbClr val="000000"/>
              </a:solidFill>
              <a:latin typeface="Verdana"/>
              <a:ea typeface="Verdana"/>
              <a:cs typeface="Verdana"/>
            </a:rPr>
            <a:t>O custo de produção direto do trigo foi calculado com base nos preços médios dos insumos e fatores de produção, registrados no levantamento de preços efetuado pelo Epagri-Cepa.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O objetivo deste trabalho é gerar informações gerenciais para auxiliar na tomada de decisão do produtor rural, desta forma, o referencial de custeio (custo variável)  por hectare de lavoura, não pode ser objeto de relatórios contábeis e fiscais.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O custo da hora máquina e os implementos são calculados separadamente e o valor é aplicado diretamente no item de custo. O detalhamento dos custos das máquinas e implementos pode ser obtido no site do Epagri/Cepa.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0</xdr:row>
      <xdr:rowOff>38100</xdr:rowOff>
    </xdr:from>
    <xdr:to>
      <xdr:col>0</xdr:col>
      <xdr:colOff>1638300</xdr:colOff>
      <xdr:row>0</xdr:row>
      <xdr:rowOff>571500</xdr:rowOff>
    </xdr:to>
    <xdr:pic>
      <xdr:nvPicPr>
        <xdr:cNvPr id="2" name="Picture 6"/>
        <xdr:cNvPicPr preferRelativeResize="1">
          <a:picLocks noChangeAspect="1"/>
        </xdr:cNvPicPr>
      </xdr:nvPicPr>
      <xdr:blipFill>
        <a:blip r:embed="rId1"/>
        <a:stretch>
          <a:fillRect/>
        </a:stretch>
      </xdr:blipFill>
      <xdr:spPr>
        <a:xfrm>
          <a:off x="28575" y="38100"/>
          <a:ext cx="16097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showGridLines="0" tabSelected="1" zoomScalePageLayoutView="0" workbookViewId="0" topLeftCell="A1">
      <selection activeCell="A6" sqref="A6"/>
    </sheetView>
  </sheetViews>
  <sheetFormatPr defaultColWidth="9.140625" defaultRowHeight="12.75"/>
  <cols>
    <col min="1" max="1" width="49.7109375" style="1" customWidth="1"/>
    <col min="2" max="2" width="30.00390625" style="1" customWidth="1"/>
    <col min="3" max="3" width="14.421875" style="1" customWidth="1"/>
    <col min="4" max="4" width="12.7109375" style="1" customWidth="1"/>
    <col min="5" max="5" width="15.7109375" style="1" customWidth="1"/>
    <col min="6" max="6" width="13.7109375" style="1" customWidth="1"/>
    <col min="7" max="7" width="13.00390625" style="1" customWidth="1"/>
    <col min="8" max="8" width="46.7109375" style="1" customWidth="1"/>
    <col min="9" max="9" width="21.140625" style="1" customWidth="1"/>
    <col min="10" max="10" width="23.140625" style="1" customWidth="1"/>
    <col min="11" max="11" width="21.8515625" style="1" customWidth="1"/>
    <col min="12" max="12" width="22.00390625" style="1" customWidth="1"/>
    <col min="13" max="13" width="28.28125" style="1" customWidth="1"/>
    <col min="14" max="16384" width="9.140625" style="1" customWidth="1"/>
  </cols>
  <sheetData>
    <row r="1" spans="1:7" ht="51" customHeight="1">
      <c r="A1" s="4"/>
      <c r="B1" s="5"/>
      <c r="C1" s="5"/>
      <c r="D1" s="5"/>
      <c r="E1" s="5"/>
      <c r="F1" s="5"/>
      <c r="G1" s="3"/>
    </row>
    <row r="2" spans="1:6" s="12" customFormat="1" ht="12.75">
      <c r="A2" s="11" t="s">
        <v>66</v>
      </c>
      <c r="B2" s="11"/>
      <c r="C2" s="11"/>
      <c r="D2" s="11"/>
      <c r="E2" s="11"/>
      <c r="F2" s="11"/>
    </row>
    <row r="3" spans="1:6" s="12" customFormat="1" ht="12.75">
      <c r="A3" s="13" t="s">
        <v>70</v>
      </c>
      <c r="B3" s="14"/>
      <c r="C3" s="14"/>
      <c r="D3" s="14"/>
      <c r="E3" s="14"/>
      <c r="F3" s="15"/>
    </row>
    <row r="4" spans="1:6" s="12" customFormat="1" ht="12.75">
      <c r="A4" s="11" t="s">
        <v>44</v>
      </c>
      <c r="B4" s="11"/>
      <c r="C4" s="11"/>
      <c r="D4" s="11"/>
      <c r="E4" s="11"/>
      <c r="F4" s="11"/>
    </row>
    <row r="5" spans="1:6" s="12" customFormat="1" ht="12.75">
      <c r="A5" s="16" t="s">
        <v>23</v>
      </c>
      <c r="B5" s="17"/>
      <c r="C5" s="18"/>
      <c r="D5" s="19">
        <v>60</v>
      </c>
      <c r="E5" s="20"/>
      <c r="F5" s="21"/>
    </row>
    <row r="6" spans="1:6" s="12" customFormat="1" ht="25.5">
      <c r="A6" s="46" t="s">
        <v>25</v>
      </c>
      <c r="B6" s="47" t="s">
        <v>0</v>
      </c>
      <c r="C6" s="48" t="s">
        <v>39</v>
      </c>
      <c r="D6" s="47" t="s">
        <v>1</v>
      </c>
      <c r="E6" s="48" t="s">
        <v>40</v>
      </c>
      <c r="F6" s="48" t="s">
        <v>41</v>
      </c>
    </row>
    <row r="7" spans="1:6" s="24" customFormat="1" ht="12">
      <c r="A7" s="22" t="s">
        <v>11</v>
      </c>
      <c r="B7" s="22"/>
      <c r="C7" s="22"/>
      <c r="D7" s="22"/>
      <c r="E7" s="22"/>
      <c r="F7" s="23">
        <f>SUM(F8:F18)</f>
        <v>1002.3318</v>
      </c>
    </row>
    <row r="8" spans="1:6" s="24" customFormat="1" ht="12">
      <c r="A8" s="25" t="s">
        <v>2</v>
      </c>
      <c r="B8" s="25" t="s">
        <v>52</v>
      </c>
      <c r="C8" s="26" t="s">
        <v>3</v>
      </c>
      <c r="D8" s="27">
        <v>150</v>
      </c>
      <c r="E8" s="28">
        <v>1.86</v>
      </c>
      <c r="F8" s="29">
        <f>D8*E8</f>
        <v>279</v>
      </c>
    </row>
    <row r="9" spans="1:6" s="24" customFormat="1" ht="12">
      <c r="A9" s="25" t="s">
        <v>33</v>
      </c>
      <c r="B9" s="25" t="s">
        <v>53</v>
      </c>
      <c r="C9" s="26" t="s">
        <v>3</v>
      </c>
      <c r="D9" s="27">
        <v>250</v>
      </c>
      <c r="E9" s="27">
        <v>1.25</v>
      </c>
      <c r="F9" s="29">
        <f aca="true" t="shared" si="0" ref="F9:F18">D9*E9</f>
        <v>312.5</v>
      </c>
    </row>
    <row r="10" spans="1:6" s="24" customFormat="1" ht="12">
      <c r="A10" s="25" t="s">
        <v>35</v>
      </c>
      <c r="B10" s="25" t="s">
        <v>42</v>
      </c>
      <c r="C10" s="26" t="s">
        <v>3</v>
      </c>
      <c r="D10" s="27">
        <v>150</v>
      </c>
      <c r="E10" s="27">
        <v>1.28</v>
      </c>
      <c r="F10" s="29">
        <f t="shared" si="0"/>
        <v>192</v>
      </c>
    </row>
    <row r="11" spans="1:6" s="24" customFormat="1" ht="12">
      <c r="A11" s="25" t="s">
        <v>34</v>
      </c>
      <c r="B11" s="25" t="s">
        <v>65</v>
      </c>
      <c r="C11" s="26" t="s">
        <v>3</v>
      </c>
      <c r="D11" s="27">
        <v>1.5</v>
      </c>
      <c r="E11" s="27">
        <v>25.68</v>
      </c>
      <c r="F11" s="29">
        <f t="shared" si="0"/>
        <v>38.519999999999996</v>
      </c>
    </row>
    <row r="12" spans="1:6" s="24" customFormat="1" ht="13.5" customHeight="1">
      <c r="A12" s="25" t="s">
        <v>46</v>
      </c>
      <c r="B12" s="25" t="s">
        <v>56</v>
      </c>
      <c r="C12" s="26" t="s">
        <v>9</v>
      </c>
      <c r="D12" s="27">
        <v>0.2</v>
      </c>
      <c r="E12" s="27">
        <v>103.08</v>
      </c>
      <c r="F12" s="29">
        <f t="shared" si="0"/>
        <v>20.616</v>
      </c>
    </row>
    <row r="13" spans="1:6" s="24" customFormat="1" ht="13.5" customHeight="1">
      <c r="A13" s="30" t="s">
        <v>45</v>
      </c>
      <c r="B13" s="25" t="s">
        <v>54</v>
      </c>
      <c r="C13" s="26" t="s">
        <v>55</v>
      </c>
      <c r="D13" s="27">
        <v>4</v>
      </c>
      <c r="E13" s="27">
        <v>1.16</v>
      </c>
      <c r="F13" s="29">
        <f t="shared" si="0"/>
        <v>4.64</v>
      </c>
    </row>
    <row r="14" spans="1:6" s="24" customFormat="1" ht="13.5" customHeight="1">
      <c r="A14" s="25" t="s">
        <v>47</v>
      </c>
      <c r="B14" s="25" t="s">
        <v>57</v>
      </c>
      <c r="C14" s="26" t="s">
        <v>9</v>
      </c>
      <c r="D14" s="27">
        <v>0.75</v>
      </c>
      <c r="E14" s="27">
        <v>70.28</v>
      </c>
      <c r="F14" s="29">
        <f t="shared" si="0"/>
        <v>52.71</v>
      </c>
    </row>
    <row r="15" spans="1:6" s="24" customFormat="1" ht="13.5" customHeight="1">
      <c r="A15" s="25" t="s">
        <v>47</v>
      </c>
      <c r="B15" s="25" t="s">
        <v>58</v>
      </c>
      <c r="C15" s="26" t="s">
        <v>9</v>
      </c>
      <c r="D15" s="27">
        <v>0.75</v>
      </c>
      <c r="E15" s="27">
        <v>92.32</v>
      </c>
      <c r="F15" s="29">
        <f t="shared" si="0"/>
        <v>69.24</v>
      </c>
    </row>
    <row r="16" spans="1:6" s="24" customFormat="1" ht="13.5" customHeight="1">
      <c r="A16" s="25" t="s">
        <v>10</v>
      </c>
      <c r="B16" s="25" t="s">
        <v>59</v>
      </c>
      <c r="C16" s="26" t="s">
        <v>9</v>
      </c>
      <c r="D16" s="27">
        <v>0.1</v>
      </c>
      <c r="E16" s="27">
        <v>84.79</v>
      </c>
      <c r="F16" s="29">
        <f t="shared" si="0"/>
        <v>8.479000000000001</v>
      </c>
    </row>
    <row r="17" spans="1:6" s="24" customFormat="1" ht="13.5" customHeight="1">
      <c r="A17" s="25" t="s">
        <v>10</v>
      </c>
      <c r="B17" s="25" t="s">
        <v>60</v>
      </c>
      <c r="C17" s="26" t="s">
        <v>9</v>
      </c>
      <c r="D17" s="27">
        <v>0.03</v>
      </c>
      <c r="E17" s="27">
        <v>190.66</v>
      </c>
      <c r="F17" s="29">
        <f t="shared" si="0"/>
        <v>5.719799999999999</v>
      </c>
    </row>
    <row r="18" spans="1:6" s="24" customFormat="1" ht="13.5" customHeight="1">
      <c r="A18" s="25" t="s">
        <v>10</v>
      </c>
      <c r="B18" s="25" t="s">
        <v>61</v>
      </c>
      <c r="C18" s="26" t="s">
        <v>9</v>
      </c>
      <c r="D18" s="28">
        <v>0.1</v>
      </c>
      <c r="E18" s="25">
        <v>189.07</v>
      </c>
      <c r="F18" s="29">
        <f t="shared" si="0"/>
        <v>18.907</v>
      </c>
    </row>
    <row r="19" spans="1:6" s="24" customFormat="1" ht="13.5" customHeight="1">
      <c r="A19" s="22" t="s">
        <v>15</v>
      </c>
      <c r="B19" s="22"/>
      <c r="C19" s="31"/>
      <c r="D19" s="22"/>
      <c r="E19" s="32"/>
      <c r="F19" s="23">
        <f>SUM(F20:F24)</f>
        <v>141.17499999999998</v>
      </c>
    </row>
    <row r="20" spans="1:6" s="24" customFormat="1" ht="13.5" customHeight="1">
      <c r="A20" s="25" t="s">
        <v>36</v>
      </c>
      <c r="B20" s="26"/>
      <c r="C20" s="26" t="s">
        <v>4</v>
      </c>
      <c r="D20" s="28">
        <v>0.05</v>
      </c>
      <c r="E20" s="28">
        <v>112.94</v>
      </c>
      <c r="F20" s="29">
        <f>D20*E20</f>
        <v>5.647</v>
      </c>
    </row>
    <row r="21" spans="1:6" s="24" customFormat="1" ht="13.5" customHeight="1">
      <c r="A21" s="25" t="s">
        <v>50</v>
      </c>
      <c r="B21" s="26"/>
      <c r="C21" s="26" t="s">
        <v>4</v>
      </c>
      <c r="D21" s="28">
        <v>0.2</v>
      </c>
      <c r="E21" s="28">
        <v>112.94</v>
      </c>
      <c r="F21" s="29">
        <f>D21*E21</f>
        <v>22.588</v>
      </c>
    </row>
    <row r="22" spans="1:6" s="24" customFormat="1" ht="13.5" customHeight="1">
      <c r="A22" s="25" t="s">
        <v>63</v>
      </c>
      <c r="B22" s="30" t="s">
        <v>62</v>
      </c>
      <c r="C22" s="26" t="s">
        <v>4</v>
      </c>
      <c r="D22" s="28">
        <v>0.7</v>
      </c>
      <c r="E22" s="28">
        <v>112.94</v>
      </c>
      <c r="F22" s="29">
        <f>D22*E22</f>
        <v>79.05799999999999</v>
      </c>
    </row>
    <row r="23" spans="1:6" s="24" customFormat="1" ht="13.5" customHeight="1">
      <c r="A23" s="33" t="s">
        <v>48</v>
      </c>
      <c r="B23" s="26"/>
      <c r="C23" s="26" t="s">
        <v>4</v>
      </c>
      <c r="D23" s="27">
        <v>0.1</v>
      </c>
      <c r="E23" s="28">
        <v>112.94</v>
      </c>
      <c r="F23" s="29">
        <f>D23*E23</f>
        <v>11.294</v>
      </c>
    </row>
    <row r="24" spans="1:6" s="24" customFormat="1" ht="13.5" customHeight="1">
      <c r="A24" s="25" t="s">
        <v>5</v>
      </c>
      <c r="B24" s="26"/>
      <c r="C24" s="26" t="s">
        <v>4</v>
      </c>
      <c r="D24" s="28">
        <v>0.2</v>
      </c>
      <c r="E24" s="28">
        <v>112.94</v>
      </c>
      <c r="F24" s="29">
        <f>D24*E24</f>
        <v>22.588</v>
      </c>
    </row>
    <row r="25" spans="1:6" s="24" customFormat="1" ht="13.5" customHeight="1">
      <c r="A25" s="22" t="s">
        <v>16</v>
      </c>
      <c r="B25" s="22"/>
      <c r="C25" s="31"/>
      <c r="D25" s="34"/>
      <c r="E25" s="32"/>
      <c r="F25" s="23">
        <f>SUM(F26:F29)</f>
        <v>666.176</v>
      </c>
    </row>
    <row r="26" spans="1:6" s="24" customFormat="1" ht="13.5" customHeight="1">
      <c r="A26" s="25" t="s">
        <v>50</v>
      </c>
      <c r="B26" s="25" t="s">
        <v>49</v>
      </c>
      <c r="C26" s="26" t="s">
        <v>27</v>
      </c>
      <c r="D26" s="28">
        <v>1</v>
      </c>
      <c r="E26" s="28">
        <v>127.79</v>
      </c>
      <c r="F26" s="29">
        <f>D26*E26</f>
        <v>127.79</v>
      </c>
    </row>
    <row r="27" spans="1:6" s="24" customFormat="1" ht="13.5" customHeight="1">
      <c r="A27" s="25" t="s">
        <v>63</v>
      </c>
      <c r="B27" s="25" t="s">
        <v>37</v>
      </c>
      <c r="C27" s="26" t="s">
        <v>27</v>
      </c>
      <c r="D27" s="28">
        <v>2.1</v>
      </c>
      <c r="E27" s="28">
        <v>101.44</v>
      </c>
      <c r="F27" s="29">
        <f>D27*E27</f>
        <v>213.024</v>
      </c>
    </row>
    <row r="28" spans="1:6" s="24" customFormat="1" ht="13.5" customHeight="1">
      <c r="A28" s="33" t="s">
        <v>48</v>
      </c>
      <c r="B28" s="25" t="s">
        <v>51</v>
      </c>
      <c r="C28" s="26" t="s">
        <v>27</v>
      </c>
      <c r="D28" s="27">
        <v>0.4</v>
      </c>
      <c r="E28" s="28">
        <v>73.28</v>
      </c>
      <c r="F28" s="29">
        <f>D28*E28</f>
        <v>29.312</v>
      </c>
    </row>
    <row r="29" spans="1:6" s="24" customFormat="1" ht="13.5" customHeight="1">
      <c r="A29" s="25" t="s">
        <v>6</v>
      </c>
      <c r="B29" s="33" t="s">
        <v>38</v>
      </c>
      <c r="C29" s="26" t="s">
        <v>27</v>
      </c>
      <c r="D29" s="28">
        <v>1</v>
      </c>
      <c r="E29" s="28">
        <v>296.05</v>
      </c>
      <c r="F29" s="29">
        <f>D29*E29</f>
        <v>296.05</v>
      </c>
    </row>
    <row r="30" spans="1:6" s="24" customFormat="1" ht="13.5" customHeight="1">
      <c r="A30" s="22" t="s">
        <v>17</v>
      </c>
      <c r="B30" s="32" t="s">
        <v>21</v>
      </c>
      <c r="C30" s="35"/>
      <c r="D30" s="36">
        <v>0.01</v>
      </c>
      <c r="E30" s="37">
        <f>F7+F19+F25</f>
        <v>1809.6828</v>
      </c>
      <c r="F30" s="23">
        <f>D30*E30</f>
        <v>18.096828000000002</v>
      </c>
    </row>
    <row r="31" spans="1:6" s="24" customFormat="1" ht="13.5" customHeight="1">
      <c r="A31" s="22" t="s">
        <v>18</v>
      </c>
      <c r="B31" s="38" t="s">
        <v>22</v>
      </c>
      <c r="C31" s="35"/>
      <c r="D31" s="36">
        <v>0.02</v>
      </c>
      <c r="E31" s="37">
        <f>F7+F19+F25+F30</f>
        <v>1827.779628</v>
      </c>
      <c r="F31" s="23">
        <f>D31*E31</f>
        <v>36.55559256</v>
      </c>
    </row>
    <row r="32" spans="1:6" s="24" customFormat="1" ht="13.5" customHeight="1">
      <c r="A32" s="22" t="s">
        <v>19</v>
      </c>
      <c r="B32" s="32" t="s">
        <v>67</v>
      </c>
      <c r="C32" s="35"/>
      <c r="D32" s="39">
        <v>0.065</v>
      </c>
      <c r="E32" s="37">
        <f>F7+F19+F25+F30</f>
        <v>1827.779628</v>
      </c>
      <c r="F32" s="23">
        <f>D32*E32</f>
        <v>118.80567582</v>
      </c>
    </row>
    <row r="33" spans="1:6" s="24" customFormat="1" ht="13.5" customHeight="1">
      <c r="A33" s="22" t="s">
        <v>24</v>
      </c>
      <c r="B33" s="32"/>
      <c r="C33" s="35"/>
      <c r="D33" s="22"/>
      <c r="E33" s="32"/>
      <c r="F33" s="23">
        <f>SUM(F34:F34)</f>
        <v>49.5785224095</v>
      </c>
    </row>
    <row r="34" spans="1:7" s="24" customFormat="1" ht="13.5" customHeight="1">
      <c r="A34" s="25" t="s">
        <v>29</v>
      </c>
      <c r="B34" s="33" t="s">
        <v>68</v>
      </c>
      <c r="C34" s="40" t="s">
        <v>43</v>
      </c>
      <c r="D34" s="41">
        <v>0.025</v>
      </c>
      <c r="E34" s="28">
        <f>F7+F19+F25+F30+F31+F32</f>
        <v>1983.14089638</v>
      </c>
      <c r="F34" s="29">
        <f>D34*E34</f>
        <v>49.5785224095</v>
      </c>
      <c r="G34" s="42"/>
    </row>
    <row r="35" spans="1:7" s="24" customFormat="1" ht="13.5" customHeight="1">
      <c r="A35" s="22" t="s">
        <v>20</v>
      </c>
      <c r="B35" s="22"/>
      <c r="C35" s="31"/>
      <c r="D35" s="22"/>
      <c r="E35" s="22"/>
      <c r="F35" s="23">
        <f>F36+F37</f>
        <v>184.008</v>
      </c>
      <c r="G35" s="42"/>
    </row>
    <row r="36" spans="1:7" s="24" customFormat="1" ht="13.5" customHeight="1">
      <c r="A36" s="25" t="s">
        <v>7</v>
      </c>
      <c r="B36" s="33"/>
      <c r="C36" s="26" t="s">
        <v>12</v>
      </c>
      <c r="D36" s="33">
        <v>60</v>
      </c>
      <c r="E36" s="43">
        <v>2.48</v>
      </c>
      <c r="F36" s="29">
        <f>D36*E36</f>
        <v>148.8</v>
      </c>
      <c r="G36" s="42"/>
    </row>
    <row r="37" spans="1:6" s="24" customFormat="1" ht="12">
      <c r="A37" s="25" t="s">
        <v>8</v>
      </c>
      <c r="B37" s="25" t="s">
        <v>69</v>
      </c>
      <c r="C37" s="26"/>
      <c r="D37" s="44">
        <v>0.015</v>
      </c>
      <c r="E37" s="28">
        <f>F38</f>
        <v>2347.2</v>
      </c>
      <c r="F37" s="29">
        <f>D37*E37</f>
        <v>35.208</v>
      </c>
    </row>
    <row r="38" spans="1:6" s="24" customFormat="1" ht="12">
      <c r="A38" s="22" t="s">
        <v>30</v>
      </c>
      <c r="B38" s="32" t="s">
        <v>64</v>
      </c>
      <c r="C38" s="35" t="s">
        <v>13</v>
      </c>
      <c r="D38" s="32">
        <v>60</v>
      </c>
      <c r="E38" s="32">
        <v>39.12</v>
      </c>
      <c r="F38" s="23">
        <f>D38*E38</f>
        <v>2347.2</v>
      </c>
    </row>
    <row r="39" spans="1:6" s="24" customFormat="1" ht="12">
      <c r="A39" s="22" t="s">
        <v>31</v>
      </c>
      <c r="B39" s="32" t="s">
        <v>13</v>
      </c>
      <c r="C39" s="45"/>
      <c r="D39" s="32"/>
      <c r="E39" s="32"/>
      <c r="F39" s="23">
        <f>F7+F19+F25+F30+F31+F32+F33+F35</f>
        <v>2216.7274187895</v>
      </c>
    </row>
    <row r="40" spans="1:6" s="24" customFormat="1" ht="12">
      <c r="A40" s="22" t="s">
        <v>31</v>
      </c>
      <c r="B40" s="32" t="s">
        <v>14</v>
      </c>
      <c r="C40" s="31"/>
      <c r="D40" s="32"/>
      <c r="E40" s="32"/>
      <c r="F40" s="23">
        <f>F39/D5</f>
        <v>36.945456979825</v>
      </c>
    </row>
    <row r="41" spans="1:6" s="24" customFormat="1" ht="12">
      <c r="A41" s="22" t="s">
        <v>32</v>
      </c>
      <c r="B41" s="32" t="s">
        <v>13</v>
      </c>
      <c r="C41" s="35"/>
      <c r="D41" s="32"/>
      <c r="E41" s="32"/>
      <c r="F41" s="23">
        <f>F38-F39</f>
        <v>130.4725812104998</v>
      </c>
    </row>
    <row r="42" spans="1:6" ht="11.25">
      <c r="A42" s="7" t="s">
        <v>32</v>
      </c>
      <c r="B42" s="9" t="s">
        <v>28</v>
      </c>
      <c r="C42" s="10"/>
      <c r="D42" s="9"/>
      <c r="E42" s="9"/>
      <c r="F42" s="8">
        <f>F41/F39*100</f>
        <v>5.885819794738121</v>
      </c>
    </row>
    <row r="43" spans="1:6" ht="12">
      <c r="A43" s="6" t="s">
        <v>26</v>
      </c>
      <c r="B43" s="6"/>
      <c r="C43" s="6"/>
      <c r="D43" s="6"/>
      <c r="E43" s="6"/>
      <c r="F43" s="6"/>
    </row>
    <row r="44" ht="10.5">
      <c r="A44" s="2"/>
    </row>
    <row r="45" ht="10.5">
      <c r="A45" s="2"/>
    </row>
    <row r="47" ht="10.5">
      <c r="A47" s="2"/>
    </row>
    <row r="48" ht="10.5">
      <c r="A48" s="2"/>
    </row>
    <row r="49" ht="10.5">
      <c r="A49" s="2"/>
    </row>
    <row r="50" ht="10.5">
      <c r="A50" s="2"/>
    </row>
    <row r="51" ht="10.5">
      <c r="A51" s="2"/>
    </row>
  </sheetData>
  <sheetProtection/>
  <mergeCells count="7">
    <mergeCell ref="A43:F43"/>
    <mergeCell ref="A1:F1"/>
    <mergeCell ref="A2:F2"/>
    <mergeCell ref="A3:F3"/>
    <mergeCell ref="A4:F4"/>
    <mergeCell ref="A5:C5"/>
    <mergeCell ref="E5:F5"/>
  </mergeCells>
  <printOptions/>
  <pageMargins left="0.511811024" right="0.511811024" top="0.787401575" bottom="0.787401575" header="0.31496062" footer="0.3149606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Copercampos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Copercampos</dc:creator>
  <cp:keywords/>
  <dc:description/>
  <cp:lastModifiedBy>Edila Goncalves Botelho</cp:lastModifiedBy>
  <cp:lastPrinted>2017-06-06T12:46:24Z</cp:lastPrinted>
  <dcterms:created xsi:type="dcterms:W3CDTF">1999-07-19T11:40:25Z</dcterms:created>
  <dcterms:modified xsi:type="dcterms:W3CDTF">2018-06-07T21:51:22Z</dcterms:modified>
  <cp:category/>
  <cp:version/>
  <cp:contentType/>
  <cp:contentStatus/>
</cp:coreProperties>
</file>