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Maio_2019\"/>
    </mc:Choice>
  </mc:AlternateContent>
  <bookViews>
    <workbookView xWindow="0" yWindow="0" windowWidth="28800" windowHeight="11835"/>
  </bookViews>
  <sheets>
    <sheet name="Feijãoaltatec-abril2019" sheetId="6" r:id="rId1"/>
  </sheets>
  <definedNames>
    <definedName name="_xlnm.Print_Area" localSheetId="0">'Feijãoaltatec-abril2019'!$A$1:$F$54</definedName>
  </definedNames>
  <calcPr calcId="152511"/>
</workbook>
</file>

<file path=xl/calcChain.xml><?xml version="1.0" encoding="utf-8"?>
<calcChain xmlns="http://schemas.openxmlformats.org/spreadsheetml/2006/main">
  <c r="F11" i="6" l="1"/>
  <c r="F26" i="6" l="1"/>
  <c r="F33" i="6"/>
  <c r="F30" i="6"/>
  <c r="F17" i="6"/>
  <c r="D47" i="6" l="1"/>
  <c r="F28" i="6" l="1"/>
  <c r="F19" i="6"/>
  <c r="F9" i="6"/>
  <c r="F47" i="6" l="1"/>
  <c r="D44" i="6" l="1"/>
  <c r="E45" i="6" l="1"/>
  <c r="F45" i="6" s="1"/>
  <c r="F44" i="6"/>
  <c r="F32" i="6"/>
  <c r="F31" i="6"/>
  <c r="F29" i="6"/>
  <c r="F25" i="6"/>
  <c r="F23" i="6"/>
  <c r="F24" i="6"/>
  <c r="F21" i="6"/>
  <c r="F22" i="6"/>
  <c r="F20" i="6"/>
  <c r="F16" i="6"/>
  <c r="F15" i="6"/>
  <c r="F14" i="6"/>
  <c r="F13" i="6"/>
  <c r="F12" i="6"/>
  <c r="F10" i="6"/>
  <c r="F8" i="6"/>
  <c r="F27" i="6" l="1"/>
  <c r="F18" i="6"/>
  <c r="F7" i="6"/>
  <c r="F43" i="6"/>
  <c r="E34" i="6" l="1"/>
  <c r="F34" i="6" s="1"/>
  <c r="E36" i="6" s="1"/>
  <c r="F36" i="6" s="1"/>
  <c r="E38" i="6" l="1"/>
  <c r="F38" i="6" s="1"/>
  <c r="E41" i="6" s="1"/>
  <c r="F41" i="6" s="1"/>
  <c r="F40" i="6" s="1"/>
  <c r="F49" i="6" l="1"/>
  <c r="F50" i="6" s="1"/>
  <c r="F51" i="6" l="1"/>
  <c r="F52" i="6" s="1"/>
</calcChain>
</file>

<file path=xl/sharedStrings.xml><?xml version="1.0" encoding="utf-8"?>
<sst xmlns="http://schemas.openxmlformats.org/spreadsheetml/2006/main" count="105" uniqueCount="78">
  <si>
    <t>Especificação</t>
  </si>
  <si>
    <t>Quantidade</t>
  </si>
  <si>
    <t>Semente</t>
  </si>
  <si>
    <t>kg</t>
  </si>
  <si>
    <t>dia-homem</t>
  </si>
  <si>
    <t>Colheita</t>
  </si>
  <si>
    <t>Colheita Mecânica</t>
  </si>
  <si>
    <t>Transporte externo</t>
  </si>
  <si>
    <t>Previdência social</t>
  </si>
  <si>
    <t>l</t>
  </si>
  <si>
    <t>09-33-12</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</si>
  <si>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</si>
  <si>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</si>
  <si>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</si>
  <si>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</si>
  <si>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</si>
  <si>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</si>
  <si>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</si>
  <si>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</si>
  <si>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</si>
  <si>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</si>
  <si>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</si>
  <si>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</si>
  <si>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</si>
  <si>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</si>
  <si>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</si>
  <si>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</si>
  <si>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</si>
  <si>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</si>
  <si>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</si>
  <si>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</si>
  <si>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</si>
  <si>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t>9 - RECEITA BRUTA</t>
  </si>
  <si>
    <t>CUSTO OPERACIONAL DIRETO (Custo Variável)</t>
  </si>
  <si>
    <t>MARGEM BRUTA</t>
  </si>
  <si>
    <t>Adubo de base</t>
  </si>
  <si>
    <t>Herbicida dessecante</t>
  </si>
  <si>
    <t>Adubo de cobertura</t>
  </si>
  <si>
    <t>Tratamento semente</t>
  </si>
  <si>
    <t>Adubação cobertura (2 aplicações)</t>
  </si>
  <si>
    <t>Trator+pulverizador</t>
  </si>
  <si>
    <t>Colhetadeira média</t>
  </si>
  <si>
    <t>Unidade de  referência</t>
  </si>
  <si>
    <t>Valor unitário (R$)</t>
  </si>
  <si>
    <t>Uréia</t>
  </si>
  <si>
    <t>Calcário</t>
  </si>
  <si>
    <t>t</t>
  </si>
  <si>
    <t>1 aplic cada 3 anos</t>
  </si>
  <si>
    <t>Aplicação de calcário</t>
  </si>
  <si>
    <t>Trator+distrib. calcário</t>
  </si>
  <si>
    <t>1 ano</t>
  </si>
  <si>
    <t>Sistema de cultivo: Plantio direto.</t>
  </si>
  <si>
    <t>Iapar Tangará</t>
  </si>
  <si>
    <t>Roundup WG</t>
  </si>
  <si>
    <t>Herbicida pré emergente</t>
  </si>
  <si>
    <t>Fusiflex</t>
  </si>
  <si>
    <t>Cruiser 350 fs</t>
  </si>
  <si>
    <t>Connect</t>
  </si>
  <si>
    <t>Fungicida - Parte aérea</t>
  </si>
  <si>
    <t>Adubação cobertura</t>
  </si>
  <si>
    <t>Trator+plant./adub.</t>
  </si>
  <si>
    <t>Plantio e adubação base</t>
  </si>
  <si>
    <t>Transporte Interno</t>
  </si>
  <si>
    <t>Trator+carreta</t>
  </si>
  <si>
    <t>Transporte interno</t>
  </si>
  <si>
    <t>5 pulverizações</t>
  </si>
  <si>
    <t>Pulverização Agrotóx. (her[2]+ins[2]+fun[1]=5aplic.)</t>
  </si>
  <si>
    <t>Preço médio saca 60kg</t>
  </si>
  <si>
    <t>Trator+distrib. uréia</t>
  </si>
  <si>
    <t>Curyon 550 (2 aplic.)</t>
  </si>
  <si>
    <t>Amistar Top (3 aplic.)</t>
  </si>
  <si>
    <t>CUSTO DE PRODUÇÃO ESTIMADO POR HECTARE DE CULTIVO: Abril 2019</t>
  </si>
  <si>
    <t xml:space="preserve">Feijão Carioca: Alta Tecnologia </t>
  </si>
  <si>
    <t>Inseticida - Tratamento Semente</t>
  </si>
  <si>
    <t>6,0% (Pronamp)</t>
  </si>
  <si>
    <t>1,5% da receita bruta</t>
  </si>
  <si>
    <t>4,0% de 1+2+3+4</t>
  </si>
  <si>
    <t>Valor total      (R$)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</si>
</sst>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0" x14ac:knownFonts="1">
    <font>
      <sz val="10"/>
      <name val="Arial"/>
    </font>
    <font>
      <sz val="10"/>
      <name val="Arial"/>
      <family val="2"/>
    </font>
    <font>
      <b/>
      <sz val="16"/>
      <name val="Verdana"/>
      <family val="2"/>
    </font>
    <font>
      <sz val="10"/>
      <name val="Verdana"/>
      <family val="2"/>
    </font>
    <font>
      <b/>
      <sz val="10"/>
      <name val="Verdana"/>
      <family val="2"/>
    </font>
    <font>
      <b/>
      <sz val="10"/>
      <color theme="1"/>
      <name val="Verdana"/>
      <family val="2"/>
    </font>
    <font>
      <sz val="10"/>
      <color theme="1"/>
      <name val="Verdana"/>
      <family val="2"/>
    </font>
    <font>
      <b/>
      <sz val="8"/>
      <name val="Verdana"/>
      <family val="2"/>
    </font>
    <font>
      <sz val="8"/>
      <name val="Verdana"/>
      <family val="2"/>
    </font>
    <font>
      <sz val="8"/>
      <color theme="1"/>
      <name val="Verdana"/>
      <family val="2"/>
    </font>
  </fonts>
  <fills count="4">
    <fill>
      <patternFill patternType="none"/>
    </fill>
    <fill>
      <patternFill patternType="gray125"/>
    </fill>
    <fill>
      <patternFill patternType="solid">
        <fgColor theme="0"/>
        <bgColor indexed="64"/>
      </patternFill>
    </fill>
    <fill>
      <patternFill patternType="solid">
        <fgColor rgb="FFE7F6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applyFill="1" applyBorder="1" applyAlignment="1">
      <alignment horizontal="left" vertical="center"/>
    </xf>
    <xf numFmtId="0" fontId="3" fillId="0" borderId="0" xfId="0" applyFont="1"/>
    <xf numFmtId="0" fontId="4" fillId="0" borderId="0" xfId="0" applyFont="1" applyFill="1" applyBorder="1" applyAlignment="1">
      <alignment horizontal="left" vertical="center"/>
    </xf>
    <xf numFmtId="0" fontId="4" fillId="3" borderId="1" xfId="0" applyFont="1" applyFill="1" applyBorder="1" applyAlignment="1">
      <alignment horizontal="left" vertical="center"/>
    </xf>
    <xf numFmtId="0" fontId="3" fillId="3" borderId="1"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5" fillId="0" borderId="1" xfId="0" applyFont="1" applyFill="1" applyBorder="1" applyAlignment="1">
      <alignment horizontal="center" vertic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vertical="center"/>
    </xf>
    <xf numFmtId="164" fontId="4" fillId="3" borderId="1" xfId="1" applyFont="1" applyFill="1" applyBorder="1" applyAlignment="1">
      <alignment vertical="center"/>
    </xf>
    <xf numFmtId="2" fontId="3" fillId="0" borderId="0" xfId="0" applyNumberFormat="1" applyFont="1"/>
    <xf numFmtId="0" fontId="6" fillId="0" borderId="0" xfId="0" applyFont="1" applyFill="1" applyBorder="1" applyAlignment="1">
      <alignment horizontal="left" vertical="center"/>
    </xf>
    <xf numFmtId="0" fontId="7" fillId="0" borderId="0" xfId="0" applyFont="1" applyBorder="1" applyAlignment="1">
      <alignment horizontal="left"/>
    </xf>
    <xf numFmtId="0" fontId="7" fillId="0" borderId="0" xfId="0" applyFont="1" applyAlignment="1">
      <alignment horizontal="left"/>
    </xf>
    <xf numFmtId="0" fontId="8" fillId="0" borderId="0" xfId="0" applyFont="1" applyAlignment="1">
      <alignment horizontal="left"/>
    </xf>
    <xf numFmtId="0" fontId="8" fillId="0" borderId="0" xfId="0" applyFont="1"/>
    <xf numFmtId="0" fontId="8" fillId="0" borderId="1" xfId="0" applyFont="1" applyFill="1" applyBorder="1" applyAlignment="1">
      <alignment vertical="center"/>
    </xf>
    <xf numFmtId="0" fontId="8" fillId="0" borderId="1" xfId="0" applyFont="1" applyFill="1" applyBorder="1" applyAlignment="1">
      <alignment horizontal="center" vertical="center"/>
    </xf>
    <xf numFmtId="2" fontId="9" fillId="0" borderId="1" xfId="0" applyNumberFormat="1" applyFont="1" applyFill="1" applyBorder="1" applyAlignment="1">
      <alignment vertical="center"/>
    </xf>
    <xf numFmtId="2" fontId="8" fillId="0" borderId="1" xfId="0" applyNumberFormat="1" applyFont="1" applyFill="1" applyBorder="1" applyAlignment="1">
      <alignment vertical="center"/>
    </xf>
    <xf numFmtId="164" fontId="8" fillId="0" borderId="1" xfId="1" applyFont="1" applyFill="1" applyBorder="1" applyAlignment="1">
      <alignment vertical="center"/>
    </xf>
    <xf numFmtId="0" fontId="8" fillId="0" borderId="1" xfId="0" applyFont="1" applyFill="1" applyBorder="1" applyAlignment="1">
      <alignment horizontal="left" vertical="center"/>
    </xf>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8" fillId="3" borderId="1" xfId="0" applyFont="1" applyFill="1" applyBorder="1" applyAlignment="1">
      <alignment vertical="center"/>
    </xf>
    <xf numFmtId="164" fontId="7" fillId="3" borderId="1" xfId="1" applyFont="1" applyFill="1" applyBorder="1" applyAlignment="1">
      <alignment vertical="center"/>
    </xf>
    <xf numFmtId="0" fontId="9" fillId="0" borderId="1" xfId="0" applyFont="1" applyFill="1" applyBorder="1" applyAlignment="1">
      <alignment vertical="center"/>
    </xf>
    <xf numFmtId="2" fontId="7" fillId="3" borderId="1" xfId="0" applyNumberFormat="1" applyFont="1" applyFill="1" applyBorder="1" applyAlignment="1">
      <alignment vertical="center"/>
    </xf>
    <xf numFmtId="0" fontId="8" fillId="3" borderId="1" xfId="0" applyFont="1" applyFill="1" applyBorder="1" applyAlignment="1">
      <alignment horizontal="center" vertical="center"/>
    </xf>
    <xf numFmtId="165" fontId="8" fillId="3" borderId="1" xfId="0" applyNumberFormat="1" applyFont="1" applyFill="1" applyBorder="1" applyAlignment="1">
      <alignment vertical="center"/>
    </xf>
    <xf numFmtId="2" fontId="8" fillId="3" borderId="1" xfId="0" applyNumberFormat="1" applyFont="1" applyFill="1" applyBorder="1" applyAlignment="1">
      <alignment vertical="center"/>
    </xf>
    <xf numFmtId="0" fontId="9" fillId="3" borderId="1" xfId="0" applyFont="1" applyFill="1" applyBorder="1" applyAlignment="1">
      <alignment vertical="center"/>
    </xf>
    <xf numFmtId="165" fontId="9" fillId="3" borderId="1" xfId="0" applyNumberFormat="1" applyFont="1" applyFill="1" applyBorder="1" applyAlignment="1">
      <alignment vertical="center"/>
    </xf>
    <xf numFmtId="0" fontId="8" fillId="0" borderId="0" xfId="0" applyFont="1" applyAlignment="1">
      <alignment horizontal="center"/>
    </xf>
    <xf numFmtId="10" fontId="9" fillId="0" borderId="1" xfId="0" applyNumberFormat="1" applyFont="1" applyFill="1" applyBorder="1" applyAlignment="1">
      <alignment vertical="center"/>
    </xf>
    <xf numFmtId="0" fontId="8" fillId="2" borderId="1" xfId="0" applyFont="1" applyFill="1" applyBorder="1" applyAlignment="1">
      <alignment vertical="center"/>
    </xf>
    <xf numFmtId="164" fontId="8" fillId="0" borderId="0" xfId="1" applyFont="1"/>
    <xf numFmtId="2" fontId="7" fillId="3" borderId="1" xfId="0" applyNumberFormat="1" applyFont="1" applyFill="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colors>
    <mruColors>
      <color rgb="FFE7F6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6</xdr:col>
      <xdr:colOff>0</xdr:colOff>
      <xdr:row>73</xdr:row>
      <xdr:rowOff>109141</xdr:rowOff>
    </xdr:to>
    <xdr:sp macro="" textlink="">
      <xdr:nvSpPr>
        <xdr:cNvPr id="5" name="CaixaDeTexto 4"/>
        <xdr:cNvSpPr txBox="1"/>
      </xdr:nvSpPr>
      <xdr:spPr>
        <a:xfrm>
          <a:off x="0" y="10318750"/>
          <a:ext cx="10130234" cy="3125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0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Nota:</a:t>
          </a:r>
        </a:p>
        <a:p>
          <a:pPr eaLnBrk="1" fontAlgn="auto" latinLnBrk="0" hangingPunct="1"/>
          <a:r>
            <a:rPr kumimoji="0" lang="pt-BR" sz="10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de produção direto do feijão carioca, alta tecnologia,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da hora máquina e os implementos são calculados  separadamente e o valor é aplicado diretamente no item de custo. O detalhamento dos custos das máquinas e implementos pode ser obtido, no link: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http://cepa.epagri.sc.gov.br/agroindicadores/custos/custo12/resumo_geral.xls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principal resultado apresentado pela planilha de cálculo é a margem bruta, que é a diferença entre a receita bruta e o custeio direto. Não são considerados os gastos indiretos :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99219</xdr:colOff>
      <xdr:row>0</xdr:row>
      <xdr:rowOff>0</xdr:rowOff>
    </xdr:from>
    <xdr:to>
      <xdr:col>0</xdr:col>
      <xdr:colOff>2153047</xdr:colOff>
      <xdr:row>0</xdr:row>
      <xdr:rowOff>688032</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19" y="0"/>
          <a:ext cx="2053828" cy="68803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showGridLines="0" tabSelected="1" zoomScaleNormal="100" workbookViewId="0">
      <selection activeCell="A3" sqref="A3:F3"/>
    </sheetView>
  </sheetViews>
  <sheetFormatPr defaultRowHeight="12.75" x14ac:dyDescent="0.2"/>
  <cols>
    <col min="1" max="1" width="45.7109375" style="2" customWidth="1"/>
    <col min="2" max="2" width="24.5703125" style="2" customWidth="1"/>
    <col min="3" max="3" width="17.5703125" style="2" customWidth="1"/>
    <col min="4" max="4" width="15.42578125" style="2" customWidth="1"/>
    <col min="5" max="5" width="16.85546875" style="2" customWidth="1"/>
    <col min="6" max="6" width="15.7109375" style="2" customWidth="1"/>
    <col min="7" max="7" width="8.140625" style="2" customWidth="1"/>
    <col min="8" max="8" width="46.7109375" style="2" customWidth="1"/>
    <col min="9" max="9" width="21.140625" style="2" customWidth="1"/>
    <col min="10" max="10" width="23.140625" style="2" customWidth="1"/>
    <col min="11" max="11" width="21.85546875" style="2" customWidth="1"/>
    <col min="12" max="12" width="22" style="2" customWidth="1"/>
    <col min="13" max="13" width="28.28515625" style="2" customWidth="1"/>
    <col min="14" max="16384" width="9.140625" style="2"/>
  </cols>
  <sheetData>
    <row r="1" spans="1:6" ht="65.25" customHeight="1" x14ac:dyDescent="0.2">
      <c r="A1" s="1"/>
      <c r="B1" s="1"/>
      <c r="C1" s="1"/>
      <c r="D1" s="1"/>
      <c r="E1" s="1"/>
      <c r="F1" s="1"/>
    </row>
    <row r="2" spans="1:6" ht="16.5" customHeight="1" x14ac:dyDescent="0.2">
      <c r="A2" s="3" t="s">
        <v>71</v>
      </c>
      <c r="B2" s="3"/>
      <c r="C2" s="3"/>
      <c r="D2" s="3"/>
      <c r="E2" s="3"/>
      <c r="F2" s="3"/>
    </row>
    <row r="3" spans="1:6" ht="15.75" customHeight="1" x14ac:dyDescent="0.2">
      <c r="A3" s="4" t="s">
        <v>72</v>
      </c>
      <c r="B3" s="5"/>
      <c r="C3" s="5"/>
      <c r="D3" s="5"/>
      <c r="E3" s="5"/>
      <c r="F3" s="5"/>
    </row>
    <row r="4" spans="1:6" ht="14.25" customHeight="1" x14ac:dyDescent="0.2">
      <c r="A4" s="6" t="s">
        <v>51</v>
      </c>
      <c r="B4" s="6"/>
      <c r="C4" s="6"/>
      <c r="D4" s="6"/>
      <c r="E4" s="6"/>
      <c r="F4" s="6"/>
    </row>
    <row r="5" spans="1:6" ht="16.5" customHeight="1" x14ac:dyDescent="0.2">
      <c r="A5" s="7" t="s">
        <v>25</v>
      </c>
      <c r="B5" s="8"/>
      <c r="C5" s="9"/>
      <c r="D5" s="10">
        <v>45</v>
      </c>
      <c r="E5" s="11"/>
      <c r="F5" s="12"/>
    </row>
    <row r="6" spans="1:6" ht="30" customHeight="1" x14ac:dyDescent="0.2">
      <c r="A6" s="13" t="s">
        <v>27</v>
      </c>
      <c r="B6" s="14" t="s">
        <v>0</v>
      </c>
      <c r="C6" s="15" t="s">
        <v>42</v>
      </c>
      <c r="D6" s="14" t="s">
        <v>1</v>
      </c>
      <c r="E6" s="15" t="s">
        <v>43</v>
      </c>
      <c r="F6" s="15" t="s">
        <v>77</v>
      </c>
    </row>
    <row r="7" spans="1:6" ht="14.1" customHeight="1" x14ac:dyDescent="0.2">
      <c r="A7" s="16" t="s">
        <v>12</v>
      </c>
      <c r="B7" s="16"/>
      <c r="C7" s="16"/>
      <c r="D7" s="16"/>
      <c r="E7" s="16"/>
      <c r="F7" s="17">
        <f>SUM(F8:F17)</f>
        <v>2097.1083333333336</v>
      </c>
    </row>
    <row r="8" spans="1:6" ht="14.1" customHeight="1" x14ac:dyDescent="0.2">
      <c r="A8" s="24" t="s">
        <v>2</v>
      </c>
      <c r="B8" s="24" t="s">
        <v>52</v>
      </c>
      <c r="C8" s="25" t="s">
        <v>3</v>
      </c>
      <c r="D8" s="26">
        <v>65</v>
      </c>
      <c r="E8" s="27">
        <v>4.74</v>
      </c>
      <c r="F8" s="28">
        <f>D8*E8</f>
        <v>308.10000000000002</v>
      </c>
    </row>
    <row r="9" spans="1:6" ht="14.1" customHeight="1" x14ac:dyDescent="0.2">
      <c r="A9" s="24" t="s">
        <v>45</v>
      </c>
      <c r="B9" s="24" t="s">
        <v>47</v>
      </c>
      <c r="C9" s="25" t="s">
        <v>46</v>
      </c>
      <c r="D9" s="26">
        <v>2</v>
      </c>
      <c r="E9" s="27">
        <v>136.28</v>
      </c>
      <c r="F9" s="28">
        <f>D9*E9/3</f>
        <v>90.853333333333339</v>
      </c>
    </row>
    <row r="10" spans="1:6" ht="14.1" customHeight="1" x14ac:dyDescent="0.2">
      <c r="A10" s="24" t="s">
        <v>35</v>
      </c>
      <c r="B10" s="24" t="s">
        <v>10</v>
      </c>
      <c r="C10" s="25" t="s">
        <v>3</v>
      </c>
      <c r="D10" s="26">
        <v>350</v>
      </c>
      <c r="E10" s="26">
        <v>1.9</v>
      </c>
      <c r="F10" s="28">
        <f t="shared" ref="F10:F17" si="0">D10*E10</f>
        <v>665</v>
      </c>
    </row>
    <row r="11" spans="1:6" ht="14.1" customHeight="1" x14ac:dyDescent="0.2">
      <c r="A11" s="24" t="s">
        <v>37</v>
      </c>
      <c r="B11" s="24" t="s">
        <v>44</v>
      </c>
      <c r="C11" s="25" t="s">
        <v>3</v>
      </c>
      <c r="D11" s="26">
        <v>200</v>
      </c>
      <c r="E11" s="26">
        <v>1.55</v>
      </c>
      <c r="F11" s="28">
        <f t="shared" ref="F11" si="1">D11*E11</f>
        <v>310</v>
      </c>
    </row>
    <row r="12" spans="1:6" ht="14.1" customHeight="1" x14ac:dyDescent="0.2">
      <c r="A12" s="24" t="s">
        <v>36</v>
      </c>
      <c r="B12" s="24" t="s">
        <v>53</v>
      </c>
      <c r="C12" s="25" t="s">
        <v>3</v>
      </c>
      <c r="D12" s="26">
        <v>1.5</v>
      </c>
      <c r="E12" s="26">
        <v>30.33</v>
      </c>
      <c r="F12" s="28">
        <f t="shared" si="0"/>
        <v>45.494999999999997</v>
      </c>
    </row>
    <row r="13" spans="1:6" ht="14.1" customHeight="1" x14ac:dyDescent="0.2">
      <c r="A13" s="29" t="s">
        <v>54</v>
      </c>
      <c r="B13" s="24" t="s">
        <v>55</v>
      </c>
      <c r="C13" s="25" t="s">
        <v>9</v>
      </c>
      <c r="D13" s="26">
        <v>2</v>
      </c>
      <c r="E13" s="26">
        <v>100.75</v>
      </c>
      <c r="F13" s="28">
        <f t="shared" si="0"/>
        <v>201.5</v>
      </c>
    </row>
    <row r="14" spans="1:6" ht="14.1" customHeight="1" x14ac:dyDescent="0.2">
      <c r="A14" s="24" t="s">
        <v>73</v>
      </c>
      <c r="B14" s="24" t="s">
        <v>56</v>
      </c>
      <c r="C14" s="25" t="s">
        <v>9</v>
      </c>
      <c r="D14" s="26">
        <v>0.2</v>
      </c>
      <c r="E14" s="26">
        <v>432.97</v>
      </c>
      <c r="F14" s="28">
        <f t="shared" si="0"/>
        <v>86.594000000000008</v>
      </c>
    </row>
    <row r="15" spans="1:6" ht="14.1" customHeight="1" x14ac:dyDescent="0.2">
      <c r="A15" s="24" t="s">
        <v>11</v>
      </c>
      <c r="B15" s="24" t="s">
        <v>57</v>
      </c>
      <c r="C15" s="25" t="s">
        <v>9</v>
      </c>
      <c r="D15" s="26">
        <v>0.75</v>
      </c>
      <c r="E15" s="26">
        <v>51.96</v>
      </c>
      <c r="F15" s="28">
        <f t="shared" si="0"/>
        <v>38.97</v>
      </c>
    </row>
    <row r="16" spans="1:6" ht="14.1" customHeight="1" x14ac:dyDescent="0.2">
      <c r="A16" s="24" t="s">
        <v>11</v>
      </c>
      <c r="B16" s="24" t="s">
        <v>69</v>
      </c>
      <c r="C16" s="25" t="s">
        <v>9</v>
      </c>
      <c r="D16" s="26">
        <v>0.5</v>
      </c>
      <c r="E16" s="26">
        <v>120.8</v>
      </c>
      <c r="F16" s="28">
        <f t="shared" si="0"/>
        <v>60.4</v>
      </c>
    </row>
    <row r="17" spans="1:6" ht="14.1" customHeight="1" x14ac:dyDescent="0.2">
      <c r="A17" s="24" t="s">
        <v>58</v>
      </c>
      <c r="B17" s="24" t="s">
        <v>70</v>
      </c>
      <c r="C17" s="25" t="s">
        <v>9</v>
      </c>
      <c r="D17" s="24">
        <v>1.2</v>
      </c>
      <c r="E17" s="24">
        <v>241.83</v>
      </c>
      <c r="F17" s="28">
        <f t="shared" si="0"/>
        <v>290.19600000000003</v>
      </c>
    </row>
    <row r="18" spans="1:6" ht="14.1" customHeight="1" x14ac:dyDescent="0.2">
      <c r="A18" s="30" t="s">
        <v>17</v>
      </c>
      <c r="B18" s="30"/>
      <c r="C18" s="31"/>
      <c r="D18" s="30"/>
      <c r="E18" s="32"/>
      <c r="F18" s="33">
        <f>SUM(F19:F26)</f>
        <v>428.16550000000001</v>
      </c>
    </row>
    <row r="19" spans="1:6" ht="14.1" customHeight="1" x14ac:dyDescent="0.2">
      <c r="A19" s="24" t="s">
        <v>48</v>
      </c>
      <c r="B19" s="24"/>
      <c r="C19" s="25" t="s">
        <v>4</v>
      </c>
      <c r="D19" s="27">
        <v>0.3</v>
      </c>
      <c r="E19" s="27">
        <v>120.61</v>
      </c>
      <c r="F19" s="28">
        <f>D19*E19/3</f>
        <v>12.061</v>
      </c>
    </row>
    <row r="20" spans="1:6" ht="14.1" customHeight="1" x14ac:dyDescent="0.2">
      <c r="A20" s="24" t="s">
        <v>38</v>
      </c>
      <c r="B20" s="25"/>
      <c r="C20" s="25" t="s">
        <v>4</v>
      </c>
      <c r="D20" s="27">
        <v>0.05</v>
      </c>
      <c r="E20" s="27">
        <v>120.61</v>
      </c>
      <c r="F20" s="28">
        <f>D20*E20</f>
        <v>6.0305</v>
      </c>
    </row>
    <row r="21" spans="1:6" ht="14.1" customHeight="1" x14ac:dyDescent="0.2">
      <c r="A21" s="24" t="s">
        <v>61</v>
      </c>
      <c r="B21" s="25"/>
      <c r="C21" s="25" t="s">
        <v>4</v>
      </c>
      <c r="D21" s="27">
        <v>0.2</v>
      </c>
      <c r="E21" s="27">
        <v>120.61</v>
      </c>
      <c r="F21" s="28">
        <f>D21*E21</f>
        <v>24.122</v>
      </c>
    </row>
    <row r="22" spans="1:6" ht="14.1" customHeight="1" x14ac:dyDescent="0.2">
      <c r="A22" s="24" t="s">
        <v>66</v>
      </c>
      <c r="B22" s="29" t="s">
        <v>65</v>
      </c>
      <c r="C22" s="25" t="s">
        <v>4</v>
      </c>
      <c r="D22" s="27">
        <v>1.5</v>
      </c>
      <c r="E22" s="27">
        <v>120.61</v>
      </c>
      <c r="F22" s="28">
        <f t="shared" ref="F22:F26" si="2">D22*E22</f>
        <v>180.91499999999999</v>
      </c>
    </row>
    <row r="23" spans="1:6" ht="14.1" customHeight="1" x14ac:dyDescent="0.2">
      <c r="A23" s="34" t="s">
        <v>59</v>
      </c>
      <c r="B23" s="25"/>
      <c r="C23" s="25" t="s">
        <v>4</v>
      </c>
      <c r="D23" s="26">
        <v>0.1</v>
      </c>
      <c r="E23" s="27">
        <v>120.61</v>
      </c>
      <c r="F23" s="28">
        <f>D23*E23</f>
        <v>12.061</v>
      </c>
    </row>
    <row r="24" spans="1:6" ht="14.1" customHeight="1" x14ac:dyDescent="0.2">
      <c r="A24" s="34" t="s">
        <v>13</v>
      </c>
      <c r="B24" s="25"/>
      <c r="C24" s="25" t="s">
        <v>4</v>
      </c>
      <c r="D24" s="26">
        <v>0.7</v>
      </c>
      <c r="E24" s="27">
        <v>120.61</v>
      </c>
      <c r="F24" s="28">
        <f t="shared" si="2"/>
        <v>84.426999999999992</v>
      </c>
    </row>
    <row r="25" spans="1:6" ht="14.1" customHeight="1" x14ac:dyDescent="0.2">
      <c r="A25" s="24" t="s">
        <v>5</v>
      </c>
      <c r="B25" s="25"/>
      <c r="C25" s="25" t="s">
        <v>4</v>
      </c>
      <c r="D25" s="27">
        <v>0.7</v>
      </c>
      <c r="E25" s="27">
        <v>120.61</v>
      </c>
      <c r="F25" s="28">
        <f t="shared" si="2"/>
        <v>84.426999999999992</v>
      </c>
    </row>
    <row r="26" spans="1:6" ht="14.1" customHeight="1" x14ac:dyDescent="0.2">
      <c r="A26" s="24" t="s">
        <v>64</v>
      </c>
      <c r="B26" s="24"/>
      <c r="C26" s="25" t="s">
        <v>4</v>
      </c>
      <c r="D26" s="27">
        <v>0.2</v>
      </c>
      <c r="E26" s="27">
        <v>120.61</v>
      </c>
      <c r="F26" s="28">
        <f t="shared" si="2"/>
        <v>24.122</v>
      </c>
    </row>
    <row r="27" spans="1:6" ht="14.1" customHeight="1" x14ac:dyDescent="0.2">
      <c r="A27" s="30" t="s">
        <v>18</v>
      </c>
      <c r="B27" s="30"/>
      <c r="C27" s="31"/>
      <c r="D27" s="35"/>
      <c r="E27" s="32"/>
      <c r="F27" s="33">
        <f>SUM(F28:F33)</f>
        <v>878.80433333333326</v>
      </c>
    </row>
    <row r="28" spans="1:6" ht="14.1" customHeight="1" x14ac:dyDescent="0.2">
      <c r="A28" s="24" t="s">
        <v>48</v>
      </c>
      <c r="B28" s="24" t="s">
        <v>49</v>
      </c>
      <c r="C28" s="25" t="s">
        <v>29</v>
      </c>
      <c r="D28" s="27">
        <v>0.4</v>
      </c>
      <c r="E28" s="24">
        <v>99.64</v>
      </c>
      <c r="F28" s="28">
        <f>D28*E28/3</f>
        <v>13.285333333333334</v>
      </c>
    </row>
    <row r="29" spans="1:6" ht="14.1" customHeight="1" x14ac:dyDescent="0.2">
      <c r="A29" s="24" t="s">
        <v>61</v>
      </c>
      <c r="B29" s="24" t="s">
        <v>60</v>
      </c>
      <c r="C29" s="25" t="s">
        <v>29</v>
      </c>
      <c r="D29" s="27">
        <v>1</v>
      </c>
      <c r="E29" s="27">
        <v>136.35</v>
      </c>
      <c r="F29" s="28">
        <f t="shared" ref="F29:F33" si="3">D29*E29</f>
        <v>136.35</v>
      </c>
    </row>
    <row r="30" spans="1:6" ht="14.1" customHeight="1" x14ac:dyDescent="0.2">
      <c r="A30" s="24" t="s">
        <v>66</v>
      </c>
      <c r="B30" s="24" t="s">
        <v>40</v>
      </c>
      <c r="C30" s="25" t="s">
        <v>29</v>
      </c>
      <c r="D30" s="27">
        <v>3</v>
      </c>
      <c r="E30" s="27">
        <v>103.56</v>
      </c>
      <c r="F30" s="28">
        <f t="shared" si="3"/>
        <v>310.68</v>
      </c>
    </row>
    <row r="31" spans="1:6" ht="14.1" customHeight="1" x14ac:dyDescent="0.2">
      <c r="A31" s="34" t="s">
        <v>39</v>
      </c>
      <c r="B31" s="24" t="s">
        <v>68</v>
      </c>
      <c r="C31" s="25" t="s">
        <v>29</v>
      </c>
      <c r="D31" s="26">
        <v>0.8</v>
      </c>
      <c r="E31" s="27">
        <v>75.53</v>
      </c>
      <c r="F31" s="28">
        <f t="shared" si="3"/>
        <v>60.424000000000007</v>
      </c>
    </row>
    <row r="32" spans="1:6" ht="14.1" customHeight="1" x14ac:dyDescent="0.2">
      <c r="A32" s="24" t="s">
        <v>6</v>
      </c>
      <c r="B32" s="34" t="s">
        <v>41</v>
      </c>
      <c r="C32" s="25" t="s">
        <v>29</v>
      </c>
      <c r="D32" s="27">
        <v>1</v>
      </c>
      <c r="E32" s="27">
        <v>319.42</v>
      </c>
      <c r="F32" s="28">
        <f t="shared" si="3"/>
        <v>319.42</v>
      </c>
    </row>
    <row r="33" spans="1:7" ht="14.1" customHeight="1" x14ac:dyDescent="0.2">
      <c r="A33" s="24" t="s">
        <v>62</v>
      </c>
      <c r="B33" s="24" t="s">
        <v>63</v>
      </c>
      <c r="C33" s="25" t="s">
        <v>29</v>
      </c>
      <c r="D33" s="27">
        <v>0.5</v>
      </c>
      <c r="E33" s="24">
        <v>77.290000000000006</v>
      </c>
      <c r="F33" s="28">
        <f t="shared" si="3"/>
        <v>38.645000000000003</v>
      </c>
    </row>
    <row r="34" spans="1:7" ht="14.1" customHeight="1" x14ac:dyDescent="0.2">
      <c r="A34" s="30" t="s">
        <v>19</v>
      </c>
      <c r="B34" s="32" t="s">
        <v>23</v>
      </c>
      <c r="C34" s="36"/>
      <c r="D34" s="37">
        <v>0.01</v>
      </c>
      <c r="E34" s="38">
        <f>F7+F18+F27</f>
        <v>3404.0781666666671</v>
      </c>
      <c r="F34" s="33">
        <f>D34*E34</f>
        <v>34.040781666666675</v>
      </c>
    </row>
    <row r="35" spans="1:7" ht="14.1" customHeight="1" x14ac:dyDescent="0.2">
      <c r="A35" s="24"/>
      <c r="B35" s="24"/>
      <c r="C35" s="25"/>
      <c r="D35" s="24"/>
      <c r="E35" s="24"/>
      <c r="F35" s="28"/>
    </row>
    <row r="36" spans="1:7" ht="14.1" customHeight="1" x14ac:dyDescent="0.2">
      <c r="A36" s="30" t="s">
        <v>20</v>
      </c>
      <c r="B36" s="39" t="s">
        <v>24</v>
      </c>
      <c r="C36" s="36"/>
      <c r="D36" s="37">
        <v>0.02</v>
      </c>
      <c r="E36" s="38">
        <f>F7+F18+F27+F34</f>
        <v>3438.1189483333337</v>
      </c>
      <c r="F36" s="33">
        <f>D36*E36</f>
        <v>68.762378966666674</v>
      </c>
    </row>
    <row r="37" spans="1:7" ht="14.1" customHeight="1" x14ac:dyDescent="0.2">
      <c r="A37" s="24"/>
      <c r="B37" s="24"/>
      <c r="C37" s="25"/>
      <c r="D37" s="24"/>
      <c r="E37" s="24"/>
      <c r="F37" s="28"/>
    </row>
    <row r="38" spans="1:7" ht="14.1" customHeight="1" x14ac:dyDescent="0.2">
      <c r="A38" s="30" t="s">
        <v>21</v>
      </c>
      <c r="B38" s="32" t="s">
        <v>76</v>
      </c>
      <c r="C38" s="36"/>
      <c r="D38" s="40">
        <v>0.04</v>
      </c>
      <c r="E38" s="38">
        <f>F7+F18+F27+F34</f>
        <v>3438.1189483333337</v>
      </c>
      <c r="F38" s="33">
        <f>D38*E38</f>
        <v>137.52475793333335</v>
      </c>
    </row>
    <row r="39" spans="1:7" ht="14.1" customHeight="1" x14ac:dyDescent="0.2">
      <c r="A39" s="24"/>
      <c r="B39" s="24"/>
      <c r="C39" s="25"/>
      <c r="D39" s="24"/>
      <c r="E39" s="24"/>
      <c r="F39" s="28"/>
    </row>
    <row r="40" spans="1:7" ht="14.1" customHeight="1" x14ac:dyDescent="0.2">
      <c r="A40" s="30" t="s">
        <v>26</v>
      </c>
      <c r="B40" s="32"/>
      <c r="C40" s="36"/>
      <c r="D40" s="30"/>
      <c r="E40" s="32"/>
      <c r="F40" s="33">
        <f>SUM(F41:F41)</f>
        <v>309.77451724483336</v>
      </c>
    </row>
    <row r="41" spans="1:7" ht="14.1" customHeight="1" x14ac:dyDescent="0.2">
      <c r="A41" s="24" t="s">
        <v>31</v>
      </c>
      <c r="B41" s="34" t="s">
        <v>74</v>
      </c>
      <c r="C41" s="41" t="s">
        <v>50</v>
      </c>
      <c r="D41" s="42">
        <v>8.5000000000000006E-2</v>
      </c>
      <c r="E41" s="27">
        <f>F7+F18+F27+F34+F36+F38</f>
        <v>3644.4060852333337</v>
      </c>
      <c r="F41" s="28">
        <f>D41*E41</f>
        <v>309.77451724483336</v>
      </c>
    </row>
    <row r="42" spans="1:7" ht="14.1" customHeight="1" x14ac:dyDescent="0.2">
      <c r="A42" s="24"/>
      <c r="B42" s="24"/>
      <c r="C42" s="25"/>
      <c r="D42" s="24"/>
      <c r="E42" s="24"/>
      <c r="F42" s="28"/>
    </row>
    <row r="43" spans="1:7" ht="14.1" customHeight="1" x14ac:dyDescent="0.2">
      <c r="A43" s="30" t="s">
        <v>22</v>
      </c>
      <c r="B43" s="30"/>
      <c r="C43" s="31"/>
      <c r="D43" s="30"/>
      <c r="E43" s="30"/>
      <c r="F43" s="33">
        <f>F44+F45</f>
        <v>208.93949999999998</v>
      </c>
    </row>
    <row r="44" spans="1:7" ht="14.1" customHeight="1" x14ac:dyDescent="0.2">
      <c r="A44" s="24" t="s">
        <v>7</v>
      </c>
      <c r="B44" s="34"/>
      <c r="C44" s="25" t="s">
        <v>14</v>
      </c>
      <c r="D44" s="34">
        <f>D5</f>
        <v>45</v>
      </c>
      <c r="E44" s="43">
        <v>2.04</v>
      </c>
      <c r="F44" s="28">
        <f>D44*E44</f>
        <v>91.8</v>
      </c>
    </row>
    <row r="45" spans="1:7" ht="14.1" customHeight="1" x14ac:dyDescent="0.2">
      <c r="A45" s="24" t="s">
        <v>8</v>
      </c>
      <c r="B45" s="24" t="s">
        <v>75</v>
      </c>
      <c r="C45" s="25"/>
      <c r="D45" s="24">
        <v>1.4999999999999999E-2</v>
      </c>
      <c r="E45" s="27">
        <f>F47</f>
        <v>7809.2999999999993</v>
      </c>
      <c r="F45" s="28">
        <f>D45*E45</f>
        <v>117.13949999999998</v>
      </c>
    </row>
    <row r="46" spans="1:7" ht="14.1" customHeight="1" x14ac:dyDescent="0.2">
      <c r="A46" s="24"/>
      <c r="B46" s="24"/>
      <c r="C46" s="25"/>
      <c r="D46" s="24"/>
      <c r="E46" s="24"/>
      <c r="F46" s="28"/>
    </row>
    <row r="47" spans="1:7" ht="14.1" customHeight="1" x14ac:dyDescent="0.2">
      <c r="A47" s="30" t="s">
        <v>32</v>
      </c>
      <c r="B47" s="32" t="s">
        <v>67</v>
      </c>
      <c r="C47" s="36" t="s">
        <v>15</v>
      </c>
      <c r="D47" s="39">
        <f>D5</f>
        <v>45</v>
      </c>
      <c r="E47" s="32">
        <v>173.54</v>
      </c>
      <c r="F47" s="33">
        <f>D47*E47</f>
        <v>7809.2999999999993</v>
      </c>
    </row>
    <row r="48" spans="1:7" ht="14.1" customHeight="1" x14ac:dyDescent="0.2">
      <c r="A48" s="23"/>
      <c r="B48" s="23"/>
      <c r="C48" s="23"/>
      <c r="D48" s="23"/>
      <c r="E48" s="23"/>
      <c r="F48" s="44"/>
      <c r="G48" s="18"/>
    </row>
    <row r="49" spans="1:7" ht="14.1" customHeight="1" x14ac:dyDescent="0.2">
      <c r="A49" s="30" t="s">
        <v>33</v>
      </c>
      <c r="B49" s="32" t="s">
        <v>15</v>
      </c>
      <c r="C49" s="45"/>
      <c r="D49" s="32"/>
      <c r="E49" s="32"/>
      <c r="F49" s="33">
        <f>F7+F18+F27+F34+F36+F38+F40+F43</f>
        <v>4163.1201024781676</v>
      </c>
      <c r="G49" s="18"/>
    </row>
    <row r="50" spans="1:7" ht="14.1" customHeight="1" x14ac:dyDescent="0.2">
      <c r="A50" s="30" t="s">
        <v>33</v>
      </c>
      <c r="B50" s="32" t="s">
        <v>16</v>
      </c>
      <c r="C50" s="31"/>
      <c r="D50" s="32"/>
      <c r="E50" s="32"/>
      <c r="F50" s="33">
        <f>F49/D5</f>
        <v>92.513780055070384</v>
      </c>
      <c r="G50" s="18"/>
    </row>
    <row r="51" spans="1:7" ht="14.1" customHeight="1" x14ac:dyDescent="0.2">
      <c r="A51" s="30" t="s">
        <v>34</v>
      </c>
      <c r="B51" s="32" t="s">
        <v>15</v>
      </c>
      <c r="C51" s="36"/>
      <c r="D51" s="32"/>
      <c r="E51" s="32"/>
      <c r="F51" s="33">
        <f>F47-F49</f>
        <v>3646.1798975218317</v>
      </c>
      <c r="G51" s="18"/>
    </row>
    <row r="52" spans="1:7" ht="20.25" customHeight="1" x14ac:dyDescent="0.2">
      <c r="A52" s="30" t="s">
        <v>34</v>
      </c>
      <c r="B52" s="32" t="s">
        <v>30</v>
      </c>
      <c r="C52" s="36"/>
      <c r="D52" s="32"/>
      <c r="E52" s="32"/>
      <c r="F52" s="33">
        <f>F51/F49*100</f>
        <v>87.582865921917104</v>
      </c>
    </row>
    <row r="53" spans="1:7" ht="24" customHeight="1" x14ac:dyDescent="0.2">
      <c r="A53" s="19" t="s">
        <v>28</v>
      </c>
      <c r="B53" s="19"/>
      <c r="C53" s="19"/>
      <c r="D53" s="19"/>
      <c r="E53" s="19"/>
      <c r="F53" s="19"/>
    </row>
    <row r="54" spans="1:7" x14ac:dyDescent="0.2">
      <c r="A54" s="19"/>
      <c r="B54" s="19"/>
      <c r="C54" s="19"/>
      <c r="D54" s="19"/>
      <c r="E54" s="19"/>
      <c r="F54" s="19"/>
    </row>
    <row r="55" spans="1:7" x14ac:dyDescent="0.2">
      <c r="A55" s="20"/>
    </row>
    <row r="56" spans="1:7" x14ac:dyDescent="0.2">
      <c r="A56" s="20"/>
    </row>
    <row r="57" spans="1:7" x14ac:dyDescent="0.2">
      <c r="A57" s="21"/>
    </row>
    <row r="58" spans="1:7" x14ac:dyDescent="0.2">
      <c r="A58" s="22"/>
    </row>
    <row r="59" spans="1:7" x14ac:dyDescent="0.2">
      <c r="A59" s="22"/>
    </row>
    <row r="60" spans="1:7" x14ac:dyDescent="0.2">
      <c r="A60" s="23"/>
    </row>
    <row r="61" spans="1:7" x14ac:dyDescent="0.2">
      <c r="A61" s="22"/>
    </row>
    <row r="62" spans="1:7" x14ac:dyDescent="0.2">
      <c r="A62" s="22"/>
    </row>
    <row r="63" spans="1:7" x14ac:dyDescent="0.2">
      <c r="A63" s="22"/>
    </row>
    <row r="64" spans="1:7" x14ac:dyDescent="0.2">
      <c r="A64" s="22"/>
    </row>
    <row r="65" spans="1:1" x14ac:dyDescent="0.2">
      <c r="A65" s="22"/>
    </row>
  </sheetData>
  <mergeCells count="8">
    <mergeCell ref="A53:F53"/>
    <mergeCell ref="A54:F54"/>
    <mergeCell ref="A5:C5"/>
    <mergeCell ref="E5:F5"/>
    <mergeCell ref="A1:F1"/>
    <mergeCell ref="A2:F2"/>
    <mergeCell ref="A3:F3"/>
    <mergeCell ref="A4:F4"/>
  </mergeCells>
  <pageMargins left="0.511811024" right="0.511811024" top="0.78740157499999996" bottom="0.78740157499999996" header="0.31496062000000002" footer="0.31496062000000002"/>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Feijãoaltatec-abril2019</vt:lpstr>
      <vt:lpstr>'Feijãoaltatec-abril2019'!Area_de_impressao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2019-06-04T11:29:56Z</cp:lastPrinted>
  <dcterms:created xsi:type="dcterms:W3CDTF">1999-07-19T11:40:25Z</dcterms:created>
  <dcterms:modified xsi:type="dcterms:W3CDTF">2019-06-19T19:41:32Z</dcterms:modified>
</cp:coreProperties>
</file>